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4.35.109\keikaku\○計画総括推進スタッフ（経済）\3.産業連関表\③分析関係（自前）\☆分析ツール（ひな形・ＨＰ公表）\★R509 HP更新前のチェックフォルダ\【公表用】20230907_H27とH23波及効果分析ツール確認\H27（マージン欄数式修正後）\"/>
    </mc:Choice>
  </mc:AlternateContent>
  <bookViews>
    <workbookView xWindow="6090" yWindow="0" windowWidth="18930" windowHeight="8360" activeTab="2"/>
  </bookViews>
  <sheets>
    <sheet name="01総括" sheetId="9" r:id="rId1"/>
    <sheet name="02フロー図" sheetId="10" r:id="rId2"/>
    <sheet name="10波及計算" sheetId="1" r:id="rId3"/>
    <sheet name="11取引基本表" sheetId="11" r:id="rId4"/>
    <sheet name="12投入係数表" sheetId="4" r:id="rId5"/>
    <sheet name="13逆行列係数表" sheetId="5" r:id="rId6"/>
    <sheet name="13消費性向" sheetId="12" r:id="rId7"/>
    <sheet name="20就業誘発係数" sheetId="7" r:id="rId8"/>
    <sheet name="30雇用誘発係数" sheetId="13" r:id="rId9"/>
  </sheets>
  <definedNames>
    <definedName name="_xlnm.Print_Area" localSheetId="0">'01総括'!$A$1:$AG$218</definedName>
    <definedName name="_xlnm.Print_Area" localSheetId="1">'02フロー図'!$A$1:$AG$84</definedName>
    <definedName name="_xlnm.Print_Area" localSheetId="2">'10波及計算'!$A$1:$AN$83</definedName>
    <definedName name="_xlnm.Print_Area" localSheetId="6">'13消費性向'!$A$1:$G$34</definedName>
    <definedName name="_xlnm.Print_Area" localSheetId="7">'20就業誘発係数'!$A$1:$D$70</definedName>
    <definedName name="_xlnm.Print_Area" localSheetId="8">'30雇用誘発係数'!$A$1:$D$70</definedName>
    <definedName name="_xlnm.Print_Titles" localSheetId="2">'10波及計算'!$A:$B,'10波及計算'!$3:$7</definedName>
    <definedName name="_xlnm.Print_Titles" localSheetId="3">'11取引基本表'!$A:$B,'11取引基本表'!$1:$5</definedName>
    <definedName name="_xlnm.Print_Titles" localSheetId="4">'12投入係数表'!$A:$B</definedName>
    <definedName name="_xlnm.Print_Titles" localSheetId="5">'13逆行列係数表'!$A:$B</definedName>
  </definedNames>
  <calcPr calcId="162913"/>
</workbook>
</file>

<file path=xl/calcChain.xml><?xml version="1.0" encoding="utf-8"?>
<calcChain xmlns="http://schemas.openxmlformats.org/spreadsheetml/2006/main">
  <c r="G71" i="1" l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C31" i="12" l="1"/>
  <c r="B31" i="12"/>
  <c r="D30" i="12"/>
  <c r="D29" i="12" l="1"/>
  <c r="D28" i="12"/>
  <c r="H70" i="1" l="1"/>
  <c r="D27" i="12" l="1"/>
  <c r="W70" i="1" l="1"/>
  <c r="P71" i="1"/>
  <c r="P70" i="1"/>
  <c r="Y70" i="1" s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M8" i="1" l="1" a="1"/>
  <c r="M9" i="1" s="1"/>
  <c r="K8" i="1" a="1"/>
  <c r="K10" i="1" s="1"/>
  <c r="M70" i="1" l="1"/>
  <c r="M54" i="1"/>
  <c r="M38" i="1"/>
  <c r="M22" i="1"/>
  <c r="M69" i="1"/>
  <c r="M61" i="1"/>
  <c r="M53" i="1"/>
  <c r="M45" i="1"/>
  <c r="M37" i="1"/>
  <c r="M29" i="1"/>
  <c r="M21" i="1"/>
  <c r="M13" i="1"/>
  <c r="M56" i="1"/>
  <c r="M31" i="1"/>
  <c r="M64" i="1"/>
  <c r="M48" i="1"/>
  <c r="M40" i="1"/>
  <c r="M32" i="1"/>
  <c r="M24" i="1"/>
  <c r="M16" i="1"/>
  <c r="M8" i="1"/>
  <c r="M71" i="1"/>
  <c r="M63" i="1"/>
  <c r="M55" i="1"/>
  <c r="M47" i="1"/>
  <c r="M39" i="1"/>
  <c r="M23" i="1"/>
  <c r="M15" i="1"/>
  <c r="M62" i="1"/>
  <c r="M46" i="1"/>
  <c r="M30" i="1"/>
  <c r="M14" i="1"/>
  <c r="M68" i="1"/>
  <c r="M60" i="1"/>
  <c r="M52" i="1"/>
  <c r="M44" i="1"/>
  <c r="M36" i="1"/>
  <c r="M28" i="1"/>
  <c r="M20" i="1"/>
  <c r="M12" i="1"/>
  <c r="M67" i="1"/>
  <c r="M59" i="1"/>
  <c r="M51" i="1"/>
  <c r="M43" i="1"/>
  <c r="M35" i="1"/>
  <c r="M27" i="1"/>
  <c r="M19" i="1"/>
  <c r="M11" i="1"/>
  <c r="M66" i="1"/>
  <c r="M58" i="1"/>
  <c r="M50" i="1"/>
  <c r="M42" i="1"/>
  <c r="M34" i="1"/>
  <c r="M26" i="1"/>
  <c r="M18" i="1"/>
  <c r="M10" i="1"/>
  <c r="M65" i="1"/>
  <c r="M57" i="1"/>
  <c r="M49" i="1"/>
  <c r="M41" i="1"/>
  <c r="M33" i="1"/>
  <c r="M25" i="1"/>
  <c r="M17" i="1"/>
  <c r="K65" i="1"/>
  <c r="K57" i="1"/>
  <c r="K49" i="1"/>
  <c r="K41" i="1"/>
  <c r="K33" i="1"/>
  <c r="K25" i="1"/>
  <c r="K17" i="1"/>
  <c r="K9" i="1"/>
  <c r="K64" i="1"/>
  <c r="K56" i="1"/>
  <c r="K48" i="1"/>
  <c r="K40" i="1"/>
  <c r="K32" i="1"/>
  <c r="K24" i="1"/>
  <c r="K8" i="1"/>
  <c r="K71" i="1"/>
  <c r="K63" i="1"/>
  <c r="K55" i="1"/>
  <c r="K47" i="1"/>
  <c r="K39" i="1"/>
  <c r="K31" i="1"/>
  <c r="K23" i="1"/>
  <c r="K15" i="1"/>
  <c r="K16" i="1"/>
  <c r="K70" i="1"/>
  <c r="K62" i="1"/>
  <c r="K54" i="1"/>
  <c r="K46" i="1"/>
  <c r="K38" i="1"/>
  <c r="K30" i="1"/>
  <c r="K22" i="1"/>
  <c r="K14" i="1"/>
  <c r="K69" i="1"/>
  <c r="K61" i="1"/>
  <c r="K53" i="1"/>
  <c r="K45" i="1"/>
  <c r="K37" i="1"/>
  <c r="K29" i="1"/>
  <c r="K21" i="1"/>
  <c r="K13" i="1"/>
  <c r="K68" i="1"/>
  <c r="K60" i="1"/>
  <c r="K52" i="1"/>
  <c r="K44" i="1"/>
  <c r="K36" i="1"/>
  <c r="K28" i="1"/>
  <c r="K20" i="1"/>
  <c r="K12" i="1"/>
  <c r="K67" i="1"/>
  <c r="K59" i="1"/>
  <c r="K51" i="1"/>
  <c r="K43" i="1"/>
  <c r="K35" i="1"/>
  <c r="K27" i="1"/>
  <c r="K19" i="1"/>
  <c r="K11" i="1"/>
  <c r="K66" i="1"/>
  <c r="K58" i="1"/>
  <c r="K50" i="1"/>
  <c r="K42" i="1"/>
  <c r="K34" i="1"/>
  <c r="K26" i="1"/>
  <c r="K18" i="1"/>
  <c r="I71" i="1"/>
  <c r="I70" i="1"/>
  <c r="J70" i="1" s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N70" i="1" l="1"/>
  <c r="L70" i="1"/>
  <c r="B68" i="13"/>
  <c r="C67" i="7"/>
  <c r="C66" i="7"/>
  <c r="C66" i="13" s="1"/>
  <c r="D66" i="13" s="1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69" i="7"/>
  <c r="D66" i="7" l="1"/>
  <c r="D31" i="12"/>
  <c r="D26" i="12"/>
  <c r="D69" i="7" l="1"/>
  <c r="D67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5" i="7"/>
  <c r="B68" i="7"/>
  <c r="C69" i="13" l="1"/>
  <c r="D69" i="13" s="1"/>
  <c r="C19" i="13"/>
  <c r="D19" i="13" s="1"/>
  <c r="C35" i="13"/>
  <c r="D35" i="13" s="1"/>
  <c r="C51" i="13"/>
  <c r="D51" i="13" s="1"/>
  <c r="C68" i="7"/>
  <c r="C70" i="7" s="1"/>
  <c r="D6" i="7"/>
  <c r="C14" i="13"/>
  <c r="D14" i="13" s="1"/>
  <c r="C30" i="13"/>
  <c r="D30" i="13" s="1"/>
  <c r="C46" i="13"/>
  <c r="D46" i="13" s="1"/>
  <c r="C54" i="13"/>
  <c r="D54" i="13" s="1"/>
  <c r="C7" i="13"/>
  <c r="D7" i="13" s="1"/>
  <c r="C15" i="13"/>
  <c r="D15" i="13" s="1"/>
  <c r="C23" i="13"/>
  <c r="D23" i="13" s="1"/>
  <c r="C31" i="13"/>
  <c r="D31" i="13" s="1"/>
  <c r="C39" i="13"/>
  <c r="D39" i="13" s="1"/>
  <c r="C47" i="13"/>
  <c r="D47" i="13" s="1"/>
  <c r="C55" i="13"/>
  <c r="D55" i="13" s="1"/>
  <c r="C63" i="13"/>
  <c r="D63" i="13" s="1"/>
  <c r="C11" i="13"/>
  <c r="D11" i="13" s="1"/>
  <c r="C27" i="13"/>
  <c r="D27" i="13" s="1"/>
  <c r="C59" i="13"/>
  <c r="D59" i="13" s="1"/>
  <c r="C6" i="13"/>
  <c r="D6" i="13" s="1"/>
  <c r="C22" i="13"/>
  <c r="D22" i="13" s="1"/>
  <c r="C38" i="13"/>
  <c r="D38" i="13" s="1"/>
  <c r="C62" i="13"/>
  <c r="D62" i="13" s="1"/>
  <c r="C8" i="13"/>
  <c r="D8" i="13" s="1"/>
  <c r="C16" i="13"/>
  <c r="D16" i="13" s="1"/>
  <c r="C24" i="13"/>
  <c r="D24" i="13" s="1"/>
  <c r="C32" i="13"/>
  <c r="D32" i="13" s="1"/>
  <c r="C40" i="13"/>
  <c r="D40" i="13" s="1"/>
  <c r="C48" i="13"/>
  <c r="D48" i="13" s="1"/>
  <c r="C56" i="13"/>
  <c r="D56" i="13" s="1"/>
  <c r="C64" i="13"/>
  <c r="D64" i="13" s="1"/>
  <c r="C9" i="13"/>
  <c r="D9" i="13" s="1"/>
  <c r="C17" i="13"/>
  <c r="D17" i="13" s="1"/>
  <c r="C25" i="13"/>
  <c r="D25" i="13" s="1"/>
  <c r="C33" i="13"/>
  <c r="D33" i="13" s="1"/>
  <c r="C41" i="13"/>
  <c r="D41" i="13" s="1"/>
  <c r="C49" i="13"/>
  <c r="D49" i="13" s="1"/>
  <c r="C57" i="13"/>
  <c r="D57" i="13" s="1"/>
  <c r="C65" i="13"/>
  <c r="D65" i="13" s="1"/>
  <c r="C10" i="13"/>
  <c r="D10" i="13" s="1"/>
  <c r="C18" i="13"/>
  <c r="D18" i="13" s="1"/>
  <c r="C26" i="13"/>
  <c r="D26" i="13" s="1"/>
  <c r="C34" i="13"/>
  <c r="D34" i="13" s="1"/>
  <c r="C42" i="13"/>
  <c r="D42" i="13" s="1"/>
  <c r="C50" i="13"/>
  <c r="D50" i="13" s="1"/>
  <c r="C58" i="13"/>
  <c r="D58" i="13" s="1"/>
  <c r="C67" i="13"/>
  <c r="D67" i="13" s="1"/>
  <c r="B70" i="13"/>
  <c r="C12" i="13"/>
  <c r="D12" i="13" s="1"/>
  <c r="C20" i="13"/>
  <c r="D20" i="13" s="1"/>
  <c r="C28" i="13"/>
  <c r="D28" i="13" s="1"/>
  <c r="C36" i="13"/>
  <c r="D36" i="13" s="1"/>
  <c r="C44" i="13"/>
  <c r="D44" i="13" s="1"/>
  <c r="C52" i="13"/>
  <c r="D52" i="13" s="1"/>
  <c r="C60" i="13"/>
  <c r="D60" i="13" s="1"/>
  <c r="C43" i="13"/>
  <c r="D43" i="13" s="1"/>
  <c r="C5" i="13"/>
  <c r="D5" i="13" s="1"/>
  <c r="C13" i="13"/>
  <c r="D13" i="13" s="1"/>
  <c r="C21" i="13"/>
  <c r="D21" i="13" s="1"/>
  <c r="C29" i="13"/>
  <c r="D29" i="13" s="1"/>
  <c r="C37" i="13"/>
  <c r="D37" i="13" s="1"/>
  <c r="C45" i="13"/>
  <c r="D45" i="13" s="1"/>
  <c r="C53" i="13"/>
  <c r="D53" i="13" s="1"/>
  <c r="C61" i="13"/>
  <c r="D61" i="13" s="1"/>
  <c r="B70" i="7"/>
  <c r="D70" i="7" l="1"/>
  <c r="C71" i="7"/>
  <c r="D68" i="7"/>
  <c r="AG70" i="1" s="1"/>
  <c r="B71" i="13"/>
  <c r="C68" i="13"/>
  <c r="B71" i="7"/>
  <c r="C70" i="13" l="1"/>
  <c r="D68" i="13"/>
  <c r="AK70" i="1" s="1"/>
  <c r="C104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71" i="13" l="1"/>
  <c r="D70" i="13"/>
  <c r="C103" i="1"/>
  <c r="Y71" i="1" l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H69" i="1" l="1"/>
  <c r="H65" i="1"/>
  <c r="H61" i="1"/>
  <c r="H57" i="1"/>
  <c r="H55" i="1"/>
  <c r="H52" i="1"/>
  <c r="C72" i="1"/>
  <c r="H13" i="1" l="1"/>
  <c r="H17" i="1"/>
  <c r="H21" i="1"/>
  <c r="H29" i="1"/>
  <c r="H33" i="1"/>
  <c r="H41" i="1"/>
  <c r="H58" i="1"/>
  <c r="H71" i="1"/>
  <c r="H20" i="1"/>
  <c r="H10" i="1"/>
  <c r="H26" i="1"/>
  <c r="H42" i="1"/>
  <c r="H63" i="1"/>
  <c r="H67" i="1"/>
  <c r="H51" i="1"/>
  <c r="F72" i="1"/>
  <c r="H53" i="1" s="1"/>
  <c r="H32" i="1"/>
  <c r="H36" i="1"/>
  <c r="H9" i="1"/>
  <c r="H28" i="1"/>
  <c r="H25" i="1"/>
  <c r="H60" i="1"/>
  <c r="H64" i="1"/>
  <c r="H68" i="1"/>
  <c r="H38" i="1"/>
  <c r="H15" i="1"/>
  <c r="H19" i="1"/>
  <c r="H37" i="1"/>
  <c r="H44" i="1"/>
  <c r="H48" i="1"/>
  <c r="H22" i="1"/>
  <c r="H45" i="1"/>
  <c r="H49" i="1"/>
  <c r="H31" i="1"/>
  <c r="H35" i="1"/>
  <c r="H54" i="1"/>
  <c r="H12" i="1"/>
  <c r="H16" i="1"/>
  <c r="H11" i="1"/>
  <c r="H18" i="1"/>
  <c r="H27" i="1"/>
  <c r="H34" i="1"/>
  <c r="H43" i="1"/>
  <c r="H50" i="1"/>
  <c r="H59" i="1"/>
  <c r="H66" i="1"/>
  <c r="H8" i="1"/>
  <c r="H90" i="1" s="1"/>
  <c r="E60" i="9" s="1"/>
  <c r="H24" i="1"/>
  <c r="H40" i="1"/>
  <c r="H14" i="1"/>
  <c r="H23" i="1"/>
  <c r="H30" i="1"/>
  <c r="H39" i="1"/>
  <c r="H46" i="1"/>
  <c r="H62" i="1"/>
  <c r="H47" i="1"/>
  <c r="H95" i="1" s="1"/>
  <c r="E65" i="9" s="1"/>
  <c r="G72" i="1"/>
  <c r="H56" i="1" s="1"/>
  <c r="A4" i="10" l="1"/>
  <c r="A1" i="1" s="1"/>
  <c r="D1" i="7" l="1"/>
  <c r="D1" i="13"/>
  <c r="W14" i="1"/>
  <c r="W71" i="1" l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3" i="1"/>
  <c r="W12" i="1"/>
  <c r="W11" i="1"/>
  <c r="W10" i="1"/>
  <c r="W9" i="1"/>
  <c r="W8" i="1"/>
  <c r="D25" i="12" l="1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H3" i="12"/>
  <c r="H2" i="12"/>
  <c r="E2" i="12" l="1"/>
  <c r="H1" i="12"/>
  <c r="D2" i="12" s="1"/>
  <c r="U72" i="1" s="1"/>
  <c r="H72" i="1" l="1"/>
  <c r="T3" i="1" l="1"/>
  <c r="H102" i="1"/>
  <c r="E72" i="9" s="1"/>
  <c r="H91" i="1"/>
  <c r="E61" i="9" s="1"/>
  <c r="H92" i="1"/>
  <c r="E62" i="9" s="1"/>
  <c r="H93" i="1"/>
  <c r="E63" i="9" s="1"/>
  <c r="H94" i="1"/>
  <c r="E64" i="9" s="1"/>
  <c r="H96" i="1"/>
  <c r="E66" i="9" s="1"/>
  <c r="H97" i="1"/>
  <c r="E67" i="9" s="1"/>
  <c r="H98" i="1"/>
  <c r="E68" i="9" s="1"/>
  <c r="H99" i="1"/>
  <c r="E69" i="9" s="1"/>
  <c r="H100" i="1"/>
  <c r="E70" i="9" s="1"/>
  <c r="H101" i="1"/>
  <c r="E71" i="9" s="1"/>
  <c r="H103" i="1" l="1"/>
  <c r="E73" i="9"/>
  <c r="L46" i="10" l="1"/>
  <c r="J71" i="1" l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O8" i="1" s="1" a="1"/>
  <c r="O8" i="1" l="1"/>
  <c r="O15" i="1"/>
  <c r="O70" i="1"/>
  <c r="Q70" i="1" s="1"/>
  <c r="O28" i="1"/>
  <c r="O34" i="1"/>
  <c r="O25" i="1"/>
  <c r="O38" i="1"/>
  <c r="O52" i="1"/>
  <c r="O74" i="1"/>
  <c r="O56" i="1"/>
  <c r="O18" i="1"/>
  <c r="O14" i="1"/>
  <c r="O58" i="1"/>
  <c r="O48" i="1"/>
  <c r="O51" i="1"/>
  <c r="O63" i="1"/>
  <c r="O75" i="1"/>
  <c r="O32" i="1"/>
  <c r="O37" i="1"/>
  <c r="O55" i="1"/>
  <c r="O10" i="1"/>
  <c r="O49" i="1"/>
  <c r="O43" i="1"/>
  <c r="O41" i="1"/>
  <c r="O72" i="1"/>
  <c r="O23" i="1"/>
  <c r="O68" i="1"/>
  <c r="O62" i="1"/>
  <c r="O46" i="1"/>
  <c r="O20" i="1"/>
  <c r="O17" i="1"/>
  <c r="O36" i="1"/>
  <c r="O69" i="1"/>
  <c r="O61" i="1"/>
  <c r="O57" i="1"/>
  <c r="O31" i="1"/>
  <c r="O71" i="1"/>
  <c r="O78" i="1"/>
  <c r="O33" i="1"/>
  <c r="O22" i="1"/>
  <c r="O30" i="1"/>
  <c r="O67" i="1"/>
  <c r="O73" i="1"/>
  <c r="O9" i="1"/>
  <c r="O77" i="1"/>
  <c r="O12" i="1"/>
  <c r="O42" i="1"/>
  <c r="O40" i="1"/>
  <c r="O53" i="1"/>
  <c r="O65" i="1"/>
  <c r="O26" i="1"/>
  <c r="O35" i="1"/>
  <c r="O45" i="1"/>
  <c r="O24" i="1"/>
  <c r="O19" i="1"/>
  <c r="O80" i="1"/>
  <c r="O76" i="1"/>
  <c r="O27" i="1"/>
  <c r="O39" i="1"/>
  <c r="O54" i="1"/>
  <c r="O44" i="1"/>
  <c r="O59" i="1"/>
  <c r="O21" i="1"/>
  <c r="O29" i="1"/>
  <c r="O16" i="1"/>
  <c r="O66" i="1"/>
  <c r="O13" i="1"/>
  <c r="O60" i="1"/>
  <c r="O11" i="1"/>
  <c r="O79" i="1"/>
  <c r="O47" i="1"/>
  <c r="O50" i="1"/>
  <c r="O64" i="1"/>
  <c r="AG15" i="1"/>
  <c r="AK15" i="1"/>
  <c r="AK32" i="1"/>
  <c r="AG32" i="1"/>
  <c r="AG64" i="1"/>
  <c r="AK64" i="1"/>
  <c r="AG31" i="1"/>
  <c r="AK31" i="1"/>
  <c r="AK40" i="1"/>
  <c r="AG40" i="1"/>
  <c r="AK41" i="1"/>
  <c r="AG41" i="1"/>
  <c r="AK49" i="1"/>
  <c r="AG49" i="1"/>
  <c r="AG57" i="1"/>
  <c r="AK57" i="1"/>
  <c r="AK65" i="1"/>
  <c r="AG65" i="1"/>
  <c r="AG39" i="1"/>
  <c r="AK39" i="1"/>
  <c r="AK33" i="1"/>
  <c r="AG33" i="1"/>
  <c r="AK34" i="1"/>
  <c r="AG34" i="1"/>
  <c r="AK42" i="1"/>
  <c r="AG42" i="1"/>
  <c r="AK50" i="1"/>
  <c r="AG50" i="1"/>
  <c r="AK58" i="1"/>
  <c r="AG58" i="1"/>
  <c r="AK66" i="1"/>
  <c r="AG66" i="1"/>
  <c r="AK47" i="1"/>
  <c r="AG47" i="1"/>
  <c r="AK16" i="1"/>
  <c r="AG16" i="1"/>
  <c r="AK9" i="1"/>
  <c r="AG9" i="1"/>
  <c r="AK43" i="1"/>
  <c r="AG43" i="1"/>
  <c r="AK59" i="1"/>
  <c r="AG59" i="1"/>
  <c r="AK67" i="1"/>
  <c r="AG67" i="1"/>
  <c r="AG63" i="1"/>
  <c r="AK63" i="1"/>
  <c r="AG56" i="1"/>
  <c r="AK56" i="1"/>
  <c r="AK10" i="1"/>
  <c r="AG10" i="1"/>
  <c r="AG11" i="1"/>
  <c r="AK11" i="1"/>
  <c r="AG12" i="1"/>
  <c r="U91" i="1" s="1"/>
  <c r="G123" i="9" s="1"/>
  <c r="AK12" i="1"/>
  <c r="Y91" i="1" s="1"/>
  <c r="S123" i="9" s="1"/>
  <c r="AG36" i="1"/>
  <c r="AK36" i="1"/>
  <c r="AG44" i="1"/>
  <c r="AK44" i="1"/>
  <c r="AK60" i="1"/>
  <c r="AG60" i="1"/>
  <c r="AK68" i="1"/>
  <c r="AG68" i="1"/>
  <c r="AK23" i="1"/>
  <c r="AG23" i="1"/>
  <c r="AK48" i="1"/>
  <c r="AG48" i="1"/>
  <c r="AK25" i="1"/>
  <c r="AG25" i="1"/>
  <c r="AK18" i="1"/>
  <c r="AG18" i="1"/>
  <c r="AK19" i="1"/>
  <c r="AG19" i="1"/>
  <c r="AK35" i="1"/>
  <c r="AG35" i="1"/>
  <c r="AG20" i="1"/>
  <c r="AK20" i="1"/>
  <c r="AG21" i="1"/>
  <c r="AK21" i="1"/>
  <c r="AG29" i="1"/>
  <c r="AK29" i="1"/>
  <c r="AG37" i="1"/>
  <c r="AK37" i="1"/>
  <c r="AG45" i="1"/>
  <c r="AK45" i="1"/>
  <c r="AG53" i="1"/>
  <c r="AK53" i="1"/>
  <c r="AK61" i="1"/>
  <c r="AG61" i="1"/>
  <c r="AK69" i="1"/>
  <c r="AG69" i="1"/>
  <c r="AK24" i="1"/>
  <c r="AG24" i="1"/>
  <c r="AK17" i="1"/>
  <c r="AG17" i="1"/>
  <c r="AK26" i="1"/>
  <c r="AG26" i="1"/>
  <c r="AK27" i="1"/>
  <c r="AG27" i="1"/>
  <c r="AK51" i="1"/>
  <c r="AG51" i="1"/>
  <c r="AG28" i="1"/>
  <c r="AK28" i="1"/>
  <c r="AG14" i="1"/>
  <c r="U93" i="1" s="1"/>
  <c r="G125" i="9" s="1"/>
  <c r="AK14" i="1"/>
  <c r="Y93" i="1" s="1"/>
  <c r="S125" i="9" s="1"/>
  <c r="AG22" i="1"/>
  <c r="AK22" i="1"/>
  <c r="AG30" i="1"/>
  <c r="AK30" i="1"/>
  <c r="AG38" i="1"/>
  <c r="AK38" i="1"/>
  <c r="AG46" i="1"/>
  <c r="AK46" i="1"/>
  <c r="AG54" i="1"/>
  <c r="AK54" i="1"/>
  <c r="AG62" i="1"/>
  <c r="AK62" i="1"/>
  <c r="AK71" i="1"/>
  <c r="Y102" i="1" s="1"/>
  <c r="S134" i="9" s="1"/>
  <c r="AG71" i="1"/>
  <c r="U102" i="1" s="1"/>
  <c r="G134" i="9" s="1"/>
  <c r="AK8" i="1"/>
  <c r="AG8" i="1"/>
  <c r="AG55" i="1"/>
  <c r="AK55" i="1"/>
  <c r="AG52" i="1"/>
  <c r="AK52" i="1"/>
  <c r="AG13" i="1"/>
  <c r="U92" i="1" s="1"/>
  <c r="AK13" i="1"/>
  <c r="Y92" i="1" s="1"/>
  <c r="I92" i="1"/>
  <c r="I62" i="9" s="1"/>
  <c r="I91" i="1"/>
  <c r="I61" i="9" s="1"/>
  <c r="I102" i="1"/>
  <c r="I72" i="9" s="1"/>
  <c r="I97" i="1"/>
  <c r="I67" i="9" s="1"/>
  <c r="I100" i="1"/>
  <c r="I70" i="9" s="1"/>
  <c r="J72" i="1"/>
  <c r="I98" i="1"/>
  <c r="I68" i="9" s="1"/>
  <c r="H104" i="1"/>
  <c r="K8" i="10"/>
  <c r="L74" i="10" s="1"/>
  <c r="I93" i="1"/>
  <c r="I63" i="9" s="1"/>
  <c r="I95" i="1"/>
  <c r="I65" i="9" s="1"/>
  <c r="I96" i="1"/>
  <c r="I66" i="9" s="1"/>
  <c r="I101" i="1"/>
  <c r="I71" i="9" s="1"/>
  <c r="I94" i="1"/>
  <c r="I64" i="9" s="1"/>
  <c r="I99" i="1"/>
  <c r="I69" i="9" s="1"/>
  <c r="I90" i="1"/>
  <c r="I60" i="9" s="1"/>
  <c r="N9" i="1"/>
  <c r="L9" i="1"/>
  <c r="N11" i="1"/>
  <c r="L11" i="1"/>
  <c r="N13" i="1"/>
  <c r="Q92" i="1" s="1"/>
  <c r="L13" i="1"/>
  <c r="M92" i="1" s="1"/>
  <c r="N15" i="1"/>
  <c r="L15" i="1"/>
  <c r="N17" i="1"/>
  <c r="L17" i="1"/>
  <c r="N19" i="1"/>
  <c r="L19" i="1"/>
  <c r="N21" i="1"/>
  <c r="L21" i="1"/>
  <c r="N23" i="1"/>
  <c r="L23" i="1"/>
  <c r="N25" i="1"/>
  <c r="L25" i="1"/>
  <c r="N27" i="1"/>
  <c r="L27" i="1"/>
  <c r="N29" i="1"/>
  <c r="L29" i="1"/>
  <c r="N31" i="1"/>
  <c r="L31" i="1"/>
  <c r="N33" i="1"/>
  <c r="L33" i="1"/>
  <c r="N35" i="1"/>
  <c r="L35" i="1"/>
  <c r="N37" i="1"/>
  <c r="L37" i="1"/>
  <c r="N39" i="1"/>
  <c r="L39" i="1"/>
  <c r="N41" i="1"/>
  <c r="L41" i="1"/>
  <c r="N43" i="1"/>
  <c r="L43" i="1"/>
  <c r="N45" i="1"/>
  <c r="L45" i="1"/>
  <c r="N47" i="1"/>
  <c r="L47" i="1"/>
  <c r="N49" i="1"/>
  <c r="L49" i="1"/>
  <c r="N51" i="1"/>
  <c r="L51" i="1"/>
  <c r="N53" i="1"/>
  <c r="L53" i="1"/>
  <c r="N55" i="1"/>
  <c r="L55" i="1"/>
  <c r="N57" i="1"/>
  <c r="L57" i="1"/>
  <c r="N59" i="1"/>
  <c r="L59" i="1"/>
  <c r="N61" i="1"/>
  <c r="L61" i="1"/>
  <c r="N63" i="1"/>
  <c r="L63" i="1"/>
  <c r="N65" i="1"/>
  <c r="L65" i="1"/>
  <c r="N67" i="1"/>
  <c r="L67" i="1"/>
  <c r="N69" i="1"/>
  <c r="L69" i="1"/>
  <c r="L8" i="1"/>
  <c r="N8" i="1"/>
  <c r="N10" i="1"/>
  <c r="L10" i="1"/>
  <c r="N12" i="1"/>
  <c r="Q91" i="1" s="1"/>
  <c r="L12" i="1"/>
  <c r="M91" i="1" s="1"/>
  <c r="N14" i="1"/>
  <c r="L14" i="1"/>
  <c r="N16" i="1"/>
  <c r="L16" i="1"/>
  <c r="N18" i="1"/>
  <c r="L18" i="1"/>
  <c r="N20" i="1"/>
  <c r="L20" i="1"/>
  <c r="N22" i="1"/>
  <c r="L22" i="1"/>
  <c r="N24" i="1"/>
  <c r="L24" i="1"/>
  <c r="N26" i="1"/>
  <c r="L26" i="1"/>
  <c r="N28" i="1"/>
  <c r="L28" i="1"/>
  <c r="N30" i="1"/>
  <c r="L30" i="1"/>
  <c r="N32" i="1"/>
  <c r="L32" i="1"/>
  <c r="N34" i="1"/>
  <c r="L34" i="1"/>
  <c r="N36" i="1"/>
  <c r="L36" i="1"/>
  <c r="N38" i="1"/>
  <c r="L38" i="1"/>
  <c r="N40" i="1"/>
  <c r="L40" i="1"/>
  <c r="N42" i="1"/>
  <c r="L42" i="1"/>
  <c r="N44" i="1"/>
  <c r="L44" i="1"/>
  <c r="N46" i="1"/>
  <c r="L46" i="1"/>
  <c r="N48" i="1"/>
  <c r="L48" i="1"/>
  <c r="N50" i="1"/>
  <c r="L50" i="1"/>
  <c r="N52" i="1"/>
  <c r="L52" i="1"/>
  <c r="N54" i="1"/>
  <c r="L54" i="1"/>
  <c r="N56" i="1"/>
  <c r="L56" i="1"/>
  <c r="N58" i="1"/>
  <c r="L58" i="1"/>
  <c r="N60" i="1"/>
  <c r="L60" i="1"/>
  <c r="N62" i="1"/>
  <c r="L62" i="1"/>
  <c r="N64" i="1"/>
  <c r="L64" i="1"/>
  <c r="N66" i="1"/>
  <c r="L66" i="1"/>
  <c r="N68" i="1"/>
  <c r="L68" i="1"/>
  <c r="N71" i="1"/>
  <c r="Q102" i="1" s="1"/>
  <c r="L71" i="1"/>
  <c r="M102" i="1" s="1"/>
  <c r="Y100" i="1" l="1"/>
  <c r="S132" i="9" s="1"/>
  <c r="Q97" i="1"/>
  <c r="U100" i="1"/>
  <c r="G132" i="9" s="1"/>
  <c r="Y97" i="1"/>
  <c r="S129" i="9" s="1"/>
  <c r="U97" i="1"/>
  <c r="G129" i="9" s="1"/>
  <c r="U90" i="1"/>
  <c r="G122" i="9" s="1"/>
  <c r="U99" i="1"/>
  <c r="G131" i="9" s="1"/>
  <c r="Y98" i="1"/>
  <c r="S130" i="9" s="1"/>
  <c r="U98" i="1"/>
  <c r="G130" i="9" s="1"/>
  <c r="Y96" i="1"/>
  <c r="S128" i="9" s="1"/>
  <c r="Y95" i="1"/>
  <c r="S127" i="9" s="1"/>
  <c r="U95" i="1"/>
  <c r="G127" i="9" s="1"/>
  <c r="Y90" i="1"/>
  <c r="S122" i="9" s="1"/>
  <c r="U96" i="1"/>
  <c r="G128" i="9" s="1"/>
  <c r="U101" i="1"/>
  <c r="G133" i="9" s="1"/>
  <c r="U94" i="1"/>
  <c r="G126" i="9" s="1"/>
  <c r="Y101" i="1"/>
  <c r="S133" i="9" s="1"/>
  <c r="Y94" i="1"/>
  <c r="S126" i="9" s="1"/>
  <c r="Y99" i="1"/>
  <c r="S131" i="9" s="1"/>
  <c r="M97" i="1"/>
  <c r="S124" i="9"/>
  <c r="G124" i="9"/>
  <c r="AK72" i="1"/>
  <c r="AG72" i="1"/>
  <c r="Q37" i="1"/>
  <c r="Q44" i="1"/>
  <c r="Q38" i="1"/>
  <c r="Q43" i="1"/>
  <c r="Q63" i="1"/>
  <c r="Q11" i="1"/>
  <c r="Q21" i="1"/>
  <c r="Q31" i="1"/>
  <c r="Q42" i="1"/>
  <c r="Q69" i="1"/>
  <c r="Q12" i="1"/>
  <c r="Q71" i="1"/>
  <c r="Q53" i="1"/>
  <c r="Q60" i="1"/>
  <c r="Q55" i="1"/>
  <c r="Q23" i="1"/>
  <c r="Q62" i="1"/>
  <c r="Q30" i="1"/>
  <c r="Q66" i="1"/>
  <c r="Q34" i="1"/>
  <c r="Q67" i="1"/>
  <c r="Q35" i="1"/>
  <c r="Q10" i="1"/>
  <c r="Q65" i="1"/>
  <c r="Q49" i="1"/>
  <c r="Q33" i="1"/>
  <c r="Q17" i="1"/>
  <c r="AA13" i="10"/>
  <c r="Q56" i="1"/>
  <c r="Q40" i="1"/>
  <c r="Q24" i="1"/>
  <c r="Q8" i="1"/>
  <c r="M100" i="1"/>
  <c r="Q47" i="1"/>
  <c r="Q15" i="1"/>
  <c r="Q54" i="1"/>
  <c r="Q22" i="1"/>
  <c r="Q58" i="1"/>
  <c r="Q26" i="1"/>
  <c r="Q59" i="1"/>
  <c r="Q27" i="1"/>
  <c r="Q61" i="1"/>
  <c r="Q45" i="1"/>
  <c r="Q29" i="1"/>
  <c r="Q13" i="1"/>
  <c r="Q68" i="1"/>
  <c r="Q52" i="1"/>
  <c r="Q36" i="1"/>
  <c r="K23" i="10"/>
  <c r="Q39" i="1"/>
  <c r="Q46" i="1"/>
  <c r="Q14" i="1"/>
  <c r="Q50" i="1"/>
  <c r="Q18" i="1"/>
  <c r="Q51" i="1"/>
  <c r="Q19" i="1"/>
  <c r="Q57" i="1"/>
  <c r="Q41" i="1"/>
  <c r="Q25" i="1"/>
  <c r="Q9" i="1"/>
  <c r="Q64" i="1"/>
  <c r="Q48" i="1"/>
  <c r="Q32" i="1"/>
  <c r="Q100" i="1"/>
  <c r="N72" i="1"/>
  <c r="L72" i="1"/>
  <c r="I104" i="1"/>
  <c r="K13" i="10"/>
  <c r="P74" i="10" s="1"/>
  <c r="M90" i="1"/>
  <c r="I103" i="1"/>
  <c r="Q101" i="1"/>
  <c r="Q96" i="1"/>
  <c r="Q95" i="1"/>
  <c r="Q93" i="1"/>
  <c r="Q99" i="1"/>
  <c r="Q98" i="1"/>
  <c r="Q94" i="1"/>
  <c r="M101" i="1"/>
  <c r="M96" i="1"/>
  <c r="M95" i="1"/>
  <c r="M93" i="1"/>
  <c r="Q90" i="1"/>
  <c r="M99" i="1"/>
  <c r="M98" i="1"/>
  <c r="M94" i="1"/>
  <c r="Q16" i="1"/>
  <c r="Q20" i="1"/>
  <c r="Q28" i="1"/>
  <c r="R8" i="1" l="1" a="1"/>
  <c r="R8" i="1" s="1"/>
  <c r="U103" i="1"/>
  <c r="G135" i="9"/>
  <c r="Y103" i="1"/>
  <c r="N73" i="1"/>
  <c r="Q72" i="1"/>
  <c r="C30" i="10" s="1"/>
  <c r="K30" i="10" s="1"/>
  <c r="Q103" i="1"/>
  <c r="AA15" i="10"/>
  <c r="M104" i="1"/>
  <c r="U12" i="10"/>
  <c r="P75" i="10" s="1"/>
  <c r="I73" i="9"/>
  <c r="Q104" i="1"/>
  <c r="M103" i="1"/>
  <c r="R67" i="1" l="1"/>
  <c r="R31" i="1"/>
  <c r="R64" i="1"/>
  <c r="R24" i="1"/>
  <c r="R17" i="1"/>
  <c r="R38" i="1"/>
  <c r="R39" i="1"/>
  <c r="R69" i="1"/>
  <c r="R14" i="1"/>
  <c r="R20" i="1"/>
  <c r="R30" i="1"/>
  <c r="R36" i="1"/>
  <c r="R52" i="1"/>
  <c r="R68" i="1"/>
  <c r="R58" i="1"/>
  <c r="R32" i="1"/>
  <c r="R12" i="1"/>
  <c r="AL12" i="1" s="1"/>
  <c r="Z91" i="1" s="1"/>
  <c r="V123" i="9" s="1"/>
  <c r="R44" i="1"/>
  <c r="R40" i="1"/>
  <c r="R27" i="1"/>
  <c r="R18" i="1"/>
  <c r="R51" i="1"/>
  <c r="R60" i="1"/>
  <c r="R43" i="1"/>
  <c r="R11" i="1"/>
  <c r="R61" i="1"/>
  <c r="R22" i="1"/>
  <c r="R41" i="1"/>
  <c r="R57" i="1"/>
  <c r="R37" i="1"/>
  <c r="R29" i="1"/>
  <c r="R16" i="1"/>
  <c r="R25" i="1"/>
  <c r="R62" i="1"/>
  <c r="R63" i="1"/>
  <c r="R10" i="1"/>
  <c r="R46" i="1"/>
  <c r="R13" i="1"/>
  <c r="R42" i="1"/>
  <c r="R45" i="1"/>
  <c r="R28" i="1"/>
  <c r="R19" i="1"/>
  <c r="R15" i="1"/>
  <c r="R55" i="1"/>
  <c r="R21" i="1"/>
  <c r="R47" i="1"/>
  <c r="R65" i="1"/>
  <c r="R71" i="1"/>
  <c r="R53" i="1"/>
  <c r="R59" i="1"/>
  <c r="R66" i="1"/>
  <c r="R9" i="1"/>
  <c r="R34" i="1"/>
  <c r="R26" i="1"/>
  <c r="R49" i="1"/>
  <c r="R50" i="1"/>
  <c r="R35" i="1"/>
  <c r="R70" i="1"/>
  <c r="AH70" i="1" s="1"/>
  <c r="R54" i="1"/>
  <c r="R23" i="1"/>
  <c r="R48" i="1"/>
  <c r="R33" i="1"/>
  <c r="R56" i="1"/>
  <c r="K43" i="10"/>
  <c r="P76" i="10"/>
  <c r="J91" i="1"/>
  <c r="M61" i="9" s="1"/>
  <c r="AA14" i="10"/>
  <c r="H35" i="9"/>
  <c r="W77" i="9"/>
  <c r="T12" i="1" l="1"/>
  <c r="AL70" i="1"/>
  <c r="AH12" i="1"/>
  <c r="V91" i="1" s="1"/>
  <c r="J123" i="9" s="1"/>
  <c r="S70" i="1"/>
  <c r="T70" i="1"/>
  <c r="V70" i="1" s="1"/>
  <c r="AH69" i="1"/>
  <c r="AL69" i="1"/>
  <c r="AL14" i="1"/>
  <c r="AH14" i="1"/>
  <c r="AH20" i="1"/>
  <c r="AL20" i="1"/>
  <c r="AL26" i="1"/>
  <c r="AH26" i="1"/>
  <c r="AH28" i="1"/>
  <c r="AL28" i="1"/>
  <c r="AL30" i="1"/>
  <c r="AH30" i="1"/>
  <c r="AH32" i="1"/>
  <c r="AL32" i="1"/>
  <c r="AL34" i="1"/>
  <c r="AH34" i="1"/>
  <c r="AH36" i="1"/>
  <c r="AL36" i="1"/>
  <c r="AL38" i="1"/>
  <c r="AH38" i="1"/>
  <c r="AH40" i="1"/>
  <c r="AL40" i="1"/>
  <c r="AL42" i="1"/>
  <c r="AH42" i="1"/>
  <c r="AH65" i="1"/>
  <c r="AL65" i="1"/>
  <c r="AL22" i="1"/>
  <c r="AH22" i="1"/>
  <c r="AH44" i="1"/>
  <c r="AL44" i="1"/>
  <c r="AL46" i="1"/>
  <c r="AH46" i="1"/>
  <c r="AH48" i="1"/>
  <c r="AL48" i="1"/>
  <c r="AL50" i="1"/>
  <c r="AH50" i="1"/>
  <c r="AH52" i="1"/>
  <c r="AL52" i="1"/>
  <c r="AL54" i="1"/>
  <c r="AH54" i="1"/>
  <c r="AH56" i="1"/>
  <c r="AL56" i="1"/>
  <c r="AL58" i="1"/>
  <c r="AH58" i="1"/>
  <c r="AL71" i="1"/>
  <c r="Z102" i="1" s="1"/>
  <c r="V134" i="9" s="1"/>
  <c r="AH71" i="1"/>
  <c r="V102" i="1" s="1"/>
  <c r="J134" i="9" s="1"/>
  <c r="AL10" i="1"/>
  <c r="AH10" i="1"/>
  <c r="AH9" i="1"/>
  <c r="AL9" i="1"/>
  <c r="AH13" i="1"/>
  <c r="V92" i="1" s="1"/>
  <c r="J124" i="9" s="1"/>
  <c r="AL13" i="1"/>
  <c r="Z92" i="1" s="1"/>
  <c r="V124" i="9" s="1"/>
  <c r="AH17" i="1"/>
  <c r="AL17" i="1"/>
  <c r="AH21" i="1"/>
  <c r="AL21" i="1"/>
  <c r="AH59" i="1"/>
  <c r="AL59" i="1"/>
  <c r="AH25" i="1"/>
  <c r="AL25" i="1"/>
  <c r="AH55" i="1"/>
  <c r="AL55" i="1"/>
  <c r="AH23" i="1"/>
  <c r="AL23" i="1"/>
  <c r="AH39" i="1"/>
  <c r="AL39" i="1"/>
  <c r="AL18" i="1"/>
  <c r="AH18" i="1"/>
  <c r="AH24" i="1"/>
  <c r="AL24" i="1"/>
  <c r="AH60" i="1"/>
  <c r="AL60" i="1"/>
  <c r="AH64" i="1"/>
  <c r="AL64" i="1"/>
  <c r="AH68" i="1"/>
  <c r="AL68" i="1"/>
  <c r="AH27" i="1"/>
  <c r="AL27" i="1"/>
  <c r="AH29" i="1"/>
  <c r="AL29" i="1"/>
  <c r="AH15" i="1"/>
  <c r="AL15" i="1"/>
  <c r="AH33" i="1"/>
  <c r="AL33" i="1"/>
  <c r="AH31" i="1"/>
  <c r="AL31" i="1"/>
  <c r="AH37" i="1"/>
  <c r="AL37" i="1"/>
  <c r="AH47" i="1"/>
  <c r="AL47" i="1"/>
  <c r="AH41" i="1"/>
  <c r="AL41" i="1"/>
  <c r="AH63" i="1"/>
  <c r="AL63" i="1"/>
  <c r="AH61" i="1"/>
  <c r="AL61" i="1"/>
  <c r="AH8" i="1"/>
  <c r="AL8" i="1"/>
  <c r="AH16" i="1"/>
  <c r="AL16" i="1"/>
  <c r="AL62" i="1"/>
  <c r="AH62" i="1"/>
  <c r="AL66" i="1"/>
  <c r="AH66" i="1"/>
  <c r="AH11" i="1"/>
  <c r="AL11" i="1"/>
  <c r="AH43" i="1"/>
  <c r="AL43" i="1"/>
  <c r="AH45" i="1"/>
  <c r="AL45" i="1"/>
  <c r="AH19" i="1"/>
  <c r="AL19" i="1"/>
  <c r="AH49" i="1"/>
  <c r="AL49" i="1"/>
  <c r="AH35" i="1"/>
  <c r="AL35" i="1"/>
  <c r="AH53" i="1"/>
  <c r="AL53" i="1"/>
  <c r="AH51" i="1"/>
  <c r="AL51" i="1"/>
  <c r="AH57" i="1"/>
  <c r="AL57" i="1"/>
  <c r="AH67" i="1"/>
  <c r="AL67" i="1"/>
  <c r="T28" i="1"/>
  <c r="V28" i="1" s="1"/>
  <c r="T29" i="1"/>
  <c r="V29" i="1" s="1"/>
  <c r="S30" i="1"/>
  <c r="S32" i="1"/>
  <c r="S33" i="1"/>
  <c r="S34" i="1"/>
  <c r="T31" i="1"/>
  <c r="V31" i="1" s="1"/>
  <c r="S36" i="1"/>
  <c r="S37" i="1"/>
  <c r="S38" i="1"/>
  <c r="T47" i="1"/>
  <c r="V47" i="1" s="1"/>
  <c r="T40" i="1"/>
  <c r="V40" i="1" s="1"/>
  <c r="S42" i="1"/>
  <c r="T44" i="1"/>
  <c r="V44" i="1" s="1"/>
  <c r="S45" i="1"/>
  <c r="T46" i="1"/>
  <c r="V46" i="1" s="1"/>
  <c r="S19" i="1"/>
  <c r="T48" i="1"/>
  <c r="V48" i="1" s="1"/>
  <c r="S49" i="1"/>
  <c r="T35" i="1"/>
  <c r="V35" i="1" s="1"/>
  <c r="S52" i="1"/>
  <c r="S53" i="1"/>
  <c r="T54" i="1"/>
  <c r="V54" i="1" s="1"/>
  <c r="S51" i="1"/>
  <c r="T57" i="1"/>
  <c r="V57" i="1" s="1"/>
  <c r="T58" i="1"/>
  <c r="V58" i="1" s="1"/>
  <c r="T67" i="1"/>
  <c r="V67" i="1" s="1"/>
  <c r="T60" i="1"/>
  <c r="V60" i="1" s="1"/>
  <c r="T61" i="1"/>
  <c r="V61" i="1" s="1"/>
  <c r="T23" i="1"/>
  <c r="V23" i="1" s="1"/>
  <c r="S64" i="1"/>
  <c r="T65" i="1"/>
  <c r="V65" i="1" s="1"/>
  <c r="S66" i="1"/>
  <c r="S39" i="1"/>
  <c r="T68" i="1"/>
  <c r="V68" i="1" s="1"/>
  <c r="T69" i="1"/>
  <c r="V69" i="1" s="1"/>
  <c r="T71" i="1"/>
  <c r="R102" i="1" s="1"/>
  <c r="T8" i="1"/>
  <c r="V8" i="1" s="1"/>
  <c r="S9" i="1"/>
  <c r="T10" i="1"/>
  <c r="V10" i="1" s="1"/>
  <c r="T11" i="1"/>
  <c r="V11" i="1" s="1"/>
  <c r="T13" i="1"/>
  <c r="V13" i="1" s="1"/>
  <c r="T14" i="1"/>
  <c r="V14" i="1" s="1"/>
  <c r="S27" i="1"/>
  <c r="S16" i="1"/>
  <c r="S17" i="1"/>
  <c r="S18" i="1"/>
  <c r="T43" i="1"/>
  <c r="V43" i="1" s="1"/>
  <c r="T20" i="1"/>
  <c r="V20" i="1" s="1"/>
  <c r="S21" i="1"/>
  <c r="S22" i="1"/>
  <c r="J100" i="1"/>
  <c r="M70" i="9" s="1"/>
  <c r="S24" i="1"/>
  <c r="T25" i="1"/>
  <c r="V25" i="1" s="1"/>
  <c r="S26" i="1"/>
  <c r="S55" i="1"/>
  <c r="S58" i="1"/>
  <c r="T19" i="1"/>
  <c r="V19" i="1" s="1"/>
  <c r="S20" i="1"/>
  <c r="S46" i="1"/>
  <c r="J97" i="1"/>
  <c r="M67" i="9" s="1"/>
  <c r="S35" i="1"/>
  <c r="T22" i="1"/>
  <c r="V22" i="1" s="1"/>
  <c r="J98" i="1"/>
  <c r="M68" i="9" s="1"/>
  <c r="T26" i="1"/>
  <c r="V26" i="1" s="1"/>
  <c r="S59" i="1"/>
  <c r="T17" i="1"/>
  <c r="V17" i="1" s="1"/>
  <c r="T16" i="1"/>
  <c r="V16" i="1" s="1"/>
  <c r="S13" i="1"/>
  <c r="N92" i="1" s="1"/>
  <c r="T36" i="1"/>
  <c r="V36" i="1" s="1"/>
  <c r="S8" i="1"/>
  <c r="T27" i="1"/>
  <c r="V27" i="1" s="1"/>
  <c r="T18" i="1"/>
  <c r="V18" i="1" s="1"/>
  <c r="T39" i="1"/>
  <c r="V39" i="1" s="1"/>
  <c r="S25" i="1"/>
  <c r="J92" i="1"/>
  <c r="M62" i="9" s="1"/>
  <c r="J93" i="1"/>
  <c r="M63" i="9" s="1"/>
  <c r="S10" i="1"/>
  <c r="S14" i="1"/>
  <c r="T21" i="1"/>
  <c r="V21" i="1" s="1"/>
  <c r="T59" i="1"/>
  <c r="V59" i="1" s="1"/>
  <c r="S11" i="1"/>
  <c r="T15" i="1"/>
  <c r="V15" i="1" s="1"/>
  <c r="T37" i="1"/>
  <c r="V37" i="1" s="1"/>
  <c r="J94" i="1"/>
  <c r="M64" i="9" s="1"/>
  <c r="R72" i="1"/>
  <c r="J104" i="1" s="1"/>
  <c r="S71" i="1"/>
  <c r="N102" i="1" s="1"/>
  <c r="S47" i="1"/>
  <c r="S60" i="1"/>
  <c r="J102" i="1"/>
  <c r="M72" i="9" s="1"/>
  <c r="T32" i="1"/>
  <c r="V32" i="1" s="1"/>
  <c r="J95" i="1"/>
  <c r="M65" i="9" s="1"/>
  <c r="V71" i="1"/>
  <c r="T30" i="1"/>
  <c r="V30" i="1" s="1"/>
  <c r="T34" i="1"/>
  <c r="V34" i="1" s="1"/>
  <c r="S40" i="1"/>
  <c r="T33" i="1"/>
  <c r="V33" i="1" s="1"/>
  <c r="S29" i="1"/>
  <c r="S23" i="1"/>
  <c r="S69" i="1"/>
  <c r="J90" i="1"/>
  <c r="M60" i="9" s="1"/>
  <c r="S15" i="1"/>
  <c r="S28" i="1"/>
  <c r="R91" i="1"/>
  <c r="V12" i="1"/>
  <c r="S61" i="1"/>
  <c r="T38" i="1"/>
  <c r="V38" i="1" s="1"/>
  <c r="T45" i="1"/>
  <c r="V45" i="1" s="1"/>
  <c r="S50" i="1"/>
  <c r="T51" i="1"/>
  <c r="V51" i="1" s="1"/>
  <c r="T49" i="1"/>
  <c r="V49" i="1" s="1"/>
  <c r="S31" i="1"/>
  <c r="T52" i="1"/>
  <c r="V52" i="1" s="1"/>
  <c r="T50" i="1"/>
  <c r="V50" i="1" s="1"/>
  <c r="S48" i="1"/>
  <c r="T24" i="1"/>
  <c r="V24" i="1" s="1"/>
  <c r="T9" i="1"/>
  <c r="S62" i="1"/>
  <c r="T56" i="1"/>
  <c r="S41" i="1"/>
  <c r="T55" i="1"/>
  <c r="V55" i="1" s="1"/>
  <c r="S12" i="1"/>
  <c r="N91" i="1" s="1"/>
  <c r="J101" i="1"/>
  <c r="M71" i="9" s="1"/>
  <c r="S57" i="1"/>
  <c r="T66" i="1"/>
  <c r="V66" i="1" s="1"/>
  <c r="S67" i="1"/>
  <c r="S44" i="1"/>
  <c r="J96" i="1"/>
  <c r="M66" i="9" s="1"/>
  <c r="J99" i="1"/>
  <c r="M69" i="9" s="1"/>
  <c r="T62" i="1"/>
  <c r="T53" i="1"/>
  <c r="V53" i="1" s="1"/>
  <c r="S65" i="1"/>
  <c r="S54" i="1"/>
  <c r="T63" i="1"/>
  <c r="V63" i="1" s="1"/>
  <c r="S68" i="1"/>
  <c r="T42" i="1"/>
  <c r="V42" i="1" s="1"/>
  <c r="S43" i="1"/>
  <c r="T64" i="1"/>
  <c r="V64" i="1" s="1"/>
  <c r="T41" i="1"/>
  <c r="V41" i="1" s="1"/>
  <c r="S63" i="1"/>
  <c r="S56" i="1"/>
  <c r="N97" i="1" s="1"/>
  <c r="V99" i="1" l="1"/>
  <c r="J131" i="9" s="1"/>
  <c r="Z97" i="1"/>
  <c r="V129" i="9" s="1"/>
  <c r="V97" i="1"/>
  <c r="J129" i="9" s="1"/>
  <c r="Z100" i="1"/>
  <c r="V132" i="9" s="1"/>
  <c r="V100" i="1"/>
  <c r="J132" i="9" s="1"/>
  <c r="Z99" i="1"/>
  <c r="V131" i="9" s="1"/>
  <c r="V98" i="1"/>
  <c r="J130" i="9" s="1"/>
  <c r="V95" i="1"/>
  <c r="J127" i="9" s="1"/>
  <c r="Z96" i="1"/>
  <c r="V128" i="9" s="1"/>
  <c r="Z98" i="1"/>
  <c r="V130" i="9" s="1"/>
  <c r="Z95" i="1"/>
  <c r="V127" i="9" s="1"/>
  <c r="N100" i="1"/>
  <c r="V96" i="1"/>
  <c r="J128" i="9" s="1"/>
  <c r="R92" i="1"/>
  <c r="Z101" i="1"/>
  <c r="V133" i="9" s="1"/>
  <c r="V101" i="1"/>
  <c r="J133" i="9" s="1"/>
  <c r="Z94" i="1"/>
  <c r="V126" i="9" s="1"/>
  <c r="V93" i="1"/>
  <c r="J125" i="9" s="1"/>
  <c r="V94" i="1"/>
  <c r="J126" i="9" s="1"/>
  <c r="Z93" i="1"/>
  <c r="V125" i="9" s="1"/>
  <c r="Z90" i="1"/>
  <c r="V90" i="1"/>
  <c r="AH72" i="1"/>
  <c r="AL72" i="1"/>
  <c r="K34" i="10"/>
  <c r="T74" i="10" s="1"/>
  <c r="R93" i="1"/>
  <c r="N93" i="1"/>
  <c r="N90" i="1"/>
  <c r="R98" i="1"/>
  <c r="R99" i="1"/>
  <c r="N96" i="1"/>
  <c r="N98" i="1"/>
  <c r="N99" i="1"/>
  <c r="R100" i="1"/>
  <c r="V62" i="1"/>
  <c r="R90" i="1"/>
  <c r="V9" i="1"/>
  <c r="N95" i="1"/>
  <c r="R97" i="1"/>
  <c r="V56" i="1"/>
  <c r="S72" i="1"/>
  <c r="N104" i="1" s="1"/>
  <c r="N94" i="1"/>
  <c r="T72" i="1"/>
  <c r="V72" i="1" s="1"/>
  <c r="R95" i="1"/>
  <c r="R94" i="1"/>
  <c r="J103" i="1"/>
  <c r="N101" i="1"/>
  <c r="R96" i="1"/>
  <c r="R101" i="1"/>
  <c r="X8" i="1" l="1"/>
  <c r="X70" i="1"/>
  <c r="Z70" i="1" s="1"/>
  <c r="V122" i="9"/>
  <c r="Z103" i="1"/>
  <c r="J122" i="9"/>
  <c r="V103" i="1"/>
  <c r="AA33" i="10"/>
  <c r="T75" i="10" s="1"/>
  <c r="N103" i="1"/>
  <c r="R104" i="1"/>
  <c r="M73" i="9"/>
  <c r="W78" i="9" s="1"/>
  <c r="AA35" i="10"/>
  <c r="T76" i="10" s="1"/>
  <c r="X37" i="1"/>
  <c r="Z37" i="1" s="1"/>
  <c r="R103" i="1"/>
  <c r="H36" i="9" l="1"/>
  <c r="K44" i="10"/>
  <c r="K42" i="10" s="1"/>
  <c r="X42" i="1"/>
  <c r="Z42" i="1" s="1"/>
  <c r="X32" i="1"/>
  <c r="Z32" i="1" s="1"/>
  <c r="X19" i="1"/>
  <c r="Z19" i="1" s="1"/>
  <c r="X67" i="1"/>
  <c r="Z67" i="1" s="1"/>
  <c r="X36" i="1"/>
  <c r="Z36" i="1" s="1"/>
  <c r="X60" i="1"/>
  <c r="Z60" i="1" s="1"/>
  <c r="X35" i="1"/>
  <c r="Z35" i="1" s="1"/>
  <c r="X58" i="1"/>
  <c r="Z58" i="1" s="1"/>
  <c r="X38" i="1"/>
  <c r="Z38" i="1" s="1"/>
  <c r="X63" i="1"/>
  <c r="Z63" i="1" s="1"/>
  <c r="X28" i="1"/>
  <c r="Z28" i="1" s="1"/>
  <c r="X31" i="1"/>
  <c r="Z31" i="1" s="1"/>
  <c r="X29" i="1"/>
  <c r="Z29" i="1" s="1"/>
  <c r="X33" i="1"/>
  <c r="Z33" i="1" s="1"/>
  <c r="X14" i="1"/>
  <c r="Z14" i="1" s="1"/>
  <c r="X68" i="1"/>
  <c r="Z68" i="1" s="1"/>
  <c r="X52" i="1"/>
  <c r="Z52" i="1" s="1"/>
  <c r="X26" i="1"/>
  <c r="Z26" i="1" s="1"/>
  <c r="X51" i="1"/>
  <c r="Z51" i="1" s="1"/>
  <c r="X61" i="1"/>
  <c r="Z61" i="1" s="1"/>
  <c r="X40" i="1"/>
  <c r="Z40" i="1" s="1"/>
  <c r="X13" i="1"/>
  <c r="Z13" i="1" s="1"/>
  <c r="X25" i="1"/>
  <c r="Z25" i="1" s="1"/>
  <c r="X66" i="1"/>
  <c r="Z66" i="1" s="1"/>
  <c r="X48" i="1"/>
  <c r="Z48" i="1" s="1"/>
  <c r="X20" i="1"/>
  <c r="Z20" i="1" s="1"/>
  <c r="X47" i="1"/>
  <c r="Z47" i="1" s="1"/>
  <c r="X53" i="1"/>
  <c r="Z53" i="1" s="1"/>
  <c r="X24" i="1"/>
  <c r="Z24" i="1" s="1"/>
  <c r="X9" i="1"/>
  <c r="Z9" i="1" s="1"/>
  <c r="X22" i="1"/>
  <c r="Z22" i="1" s="1"/>
  <c r="K48" i="10"/>
  <c r="X64" i="1"/>
  <c r="Z64" i="1" s="1"/>
  <c r="X54" i="1"/>
  <c r="Z54" i="1" s="1"/>
  <c r="X50" i="1"/>
  <c r="Z50" i="1" s="1"/>
  <c r="X34" i="1"/>
  <c r="Z34" i="1" s="1"/>
  <c r="X12" i="1"/>
  <c r="Z12" i="1" s="1"/>
  <c r="X59" i="1"/>
  <c r="Z59" i="1" s="1"/>
  <c r="X43" i="1"/>
  <c r="Z43" i="1" s="1"/>
  <c r="X16" i="1"/>
  <c r="Z16" i="1" s="1"/>
  <c r="X45" i="1"/>
  <c r="Z45" i="1" s="1"/>
  <c r="X27" i="1"/>
  <c r="Z27" i="1" s="1"/>
  <c r="X65" i="1"/>
  <c r="Z65" i="1" s="1"/>
  <c r="X21" i="1"/>
  <c r="Z21" i="1" s="1"/>
  <c r="X18" i="1"/>
  <c r="Z18" i="1" s="1"/>
  <c r="X11" i="1"/>
  <c r="Z11" i="1" s="1"/>
  <c r="X15" i="1"/>
  <c r="Z15" i="1" s="1"/>
  <c r="X41" i="1"/>
  <c r="Z41" i="1" s="1"/>
  <c r="X71" i="1"/>
  <c r="Z71" i="1" s="1"/>
  <c r="X62" i="1"/>
  <c r="Z62" i="1" s="1"/>
  <c r="X56" i="1"/>
  <c r="Z56" i="1" s="1"/>
  <c r="X46" i="1"/>
  <c r="Z46" i="1" s="1"/>
  <c r="X30" i="1"/>
  <c r="Z30" i="1" s="1"/>
  <c r="X55" i="1"/>
  <c r="Z55" i="1" s="1"/>
  <c r="X44" i="1"/>
  <c r="Z44" i="1" s="1"/>
  <c r="X69" i="1"/>
  <c r="Z69" i="1" s="1"/>
  <c r="X39" i="1"/>
  <c r="Z39" i="1" s="1"/>
  <c r="X23" i="1"/>
  <c r="Z23" i="1" s="1"/>
  <c r="X49" i="1"/>
  <c r="Z49" i="1" s="1"/>
  <c r="X17" i="1"/>
  <c r="Z17" i="1" s="1"/>
  <c r="X10" i="1"/>
  <c r="Z10" i="1" s="1"/>
  <c r="X57" i="1"/>
  <c r="Z57" i="1" s="1"/>
  <c r="Z8" i="1" l="1"/>
  <c r="AA8" i="1" s="1" a="1"/>
  <c r="X72" i="1"/>
  <c r="AA8" i="1" l="1"/>
  <c r="AA16" i="1"/>
  <c r="AA24" i="1"/>
  <c r="AB24" i="1" s="1"/>
  <c r="AE24" i="1" s="1"/>
  <c r="AA32" i="1"/>
  <c r="AA40" i="1"/>
  <c r="AA48" i="1"/>
  <c r="AA56" i="1"/>
  <c r="AA64" i="1"/>
  <c r="AA9" i="1"/>
  <c r="AA17" i="1"/>
  <c r="AA25" i="1"/>
  <c r="AA33" i="1"/>
  <c r="AA41" i="1"/>
  <c r="AA49" i="1"/>
  <c r="AA57" i="1"/>
  <c r="AA65" i="1"/>
  <c r="AA23" i="1"/>
  <c r="AA63" i="1"/>
  <c r="AA10" i="1"/>
  <c r="AA18" i="1"/>
  <c r="AA26" i="1"/>
  <c r="AA34" i="1"/>
  <c r="AA42" i="1"/>
  <c r="AA50" i="1"/>
  <c r="AA58" i="1"/>
  <c r="AA66" i="1"/>
  <c r="AA12" i="1"/>
  <c r="AA20" i="1"/>
  <c r="AA28" i="1"/>
  <c r="AA36" i="1"/>
  <c r="AA44" i="1"/>
  <c r="AA52" i="1"/>
  <c r="AA68" i="1"/>
  <c r="AA22" i="1"/>
  <c r="AA46" i="1"/>
  <c r="AA62" i="1"/>
  <c r="AA15" i="1"/>
  <c r="AA31" i="1"/>
  <c r="AA39" i="1"/>
  <c r="AA55" i="1"/>
  <c r="AA71" i="1"/>
  <c r="AA11" i="1"/>
  <c r="AA19" i="1"/>
  <c r="AA27" i="1"/>
  <c r="AA35" i="1"/>
  <c r="AA43" i="1"/>
  <c r="AA51" i="1"/>
  <c r="AA59" i="1"/>
  <c r="AA67" i="1"/>
  <c r="AA60" i="1"/>
  <c r="AA14" i="1"/>
  <c r="AA38" i="1"/>
  <c r="AA54" i="1"/>
  <c r="AA70" i="1"/>
  <c r="AA13" i="1"/>
  <c r="AA21" i="1"/>
  <c r="AA29" i="1"/>
  <c r="AA37" i="1"/>
  <c r="AA45" i="1"/>
  <c r="AA53" i="1"/>
  <c r="AA61" i="1"/>
  <c r="AA69" i="1"/>
  <c r="AA30" i="1"/>
  <c r="AA47" i="1"/>
  <c r="Z72" i="1"/>
  <c r="C58" i="10" s="1"/>
  <c r="K58" i="10" s="1"/>
  <c r="AM70" i="1" l="1"/>
  <c r="AN70" i="1" s="1"/>
  <c r="AD70" i="1"/>
  <c r="AC70" i="1"/>
  <c r="AF70" i="1" s="1"/>
  <c r="AB70" i="1"/>
  <c r="AE70" i="1" s="1"/>
  <c r="AI70" i="1"/>
  <c r="AJ70" i="1" s="1"/>
  <c r="AI71" i="1"/>
  <c r="W102" i="1" s="1"/>
  <c r="AM71" i="1"/>
  <c r="AI55" i="1"/>
  <c r="AJ55" i="1" s="1"/>
  <c r="AM55" i="1"/>
  <c r="AN55" i="1" s="1"/>
  <c r="AI39" i="1"/>
  <c r="AJ39" i="1" s="1"/>
  <c r="AM39" i="1"/>
  <c r="AN39" i="1" s="1"/>
  <c r="AI23" i="1"/>
  <c r="AJ23" i="1" s="1"/>
  <c r="AM23" i="1"/>
  <c r="AN23" i="1" s="1"/>
  <c r="AI54" i="1"/>
  <c r="AJ54" i="1" s="1"/>
  <c r="AM54" i="1"/>
  <c r="AN54" i="1" s="1"/>
  <c r="AI38" i="1"/>
  <c r="AJ38" i="1" s="1"/>
  <c r="AM38" i="1"/>
  <c r="AN38" i="1" s="1"/>
  <c r="AI22" i="1"/>
  <c r="AJ22" i="1" s="1"/>
  <c r="AM22" i="1"/>
  <c r="AN22" i="1" s="1"/>
  <c r="AI69" i="1"/>
  <c r="AJ69" i="1" s="1"/>
  <c r="AM69" i="1"/>
  <c r="AN69" i="1" s="1"/>
  <c r="AI53" i="1"/>
  <c r="AM53" i="1"/>
  <c r="AI37" i="1"/>
  <c r="AJ37" i="1" s="1"/>
  <c r="AM37" i="1"/>
  <c r="AN37" i="1" s="1"/>
  <c r="AI21" i="1"/>
  <c r="AJ21" i="1" s="1"/>
  <c r="AM21" i="1"/>
  <c r="AN21" i="1" s="1"/>
  <c r="AI68" i="1"/>
  <c r="AJ68" i="1" s="1"/>
  <c r="AM68" i="1"/>
  <c r="AN68" i="1" s="1"/>
  <c r="AI52" i="1"/>
  <c r="W97" i="1" s="1"/>
  <c r="AM52" i="1"/>
  <c r="AI36" i="1"/>
  <c r="AJ36" i="1" s="1"/>
  <c r="AM36" i="1"/>
  <c r="AN36" i="1" s="1"/>
  <c r="AI20" i="1"/>
  <c r="AJ20" i="1" s="1"/>
  <c r="AM20" i="1"/>
  <c r="AN20" i="1" s="1"/>
  <c r="AI67" i="1"/>
  <c r="AJ67" i="1" s="1"/>
  <c r="AM67" i="1"/>
  <c r="AN67" i="1" s="1"/>
  <c r="AI51" i="1"/>
  <c r="AJ51" i="1" s="1"/>
  <c r="AM51" i="1"/>
  <c r="AN51" i="1" s="1"/>
  <c r="AI35" i="1"/>
  <c r="AJ35" i="1" s="1"/>
  <c r="AM35" i="1"/>
  <c r="AN35" i="1" s="1"/>
  <c r="AI19" i="1"/>
  <c r="AJ19" i="1" s="1"/>
  <c r="AM19" i="1"/>
  <c r="AN19" i="1" s="1"/>
  <c r="AI66" i="1"/>
  <c r="AJ66" i="1" s="1"/>
  <c r="AM66" i="1"/>
  <c r="AN66" i="1" s="1"/>
  <c r="AI50" i="1"/>
  <c r="AJ50" i="1" s="1"/>
  <c r="AM50" i="1"/>
  <c r="AN50" i="1" s="1"/>
  <c r="AI34" i="1"/>
  <c r="AJ34" i="1" s="1"/>
  <c r="AM34" i="1"/>
  <c r="AN34" i="1" s="1"/>
  <c r="AI18" i="1"/>
  <c r="AJ18" i="1" s="1"/>
  <c r="AM18" i="1"/>
  <c r="AN18" i="1" s="1"/>
  <c r="AI65" i="1"/>
  <c r="AJ65" i="1" s="1"/>
  <c r="AM65" i="1"/>
  <c r="AN65" i="1" s="1"/>
  <c r="AI49" i="1"/>
  <c r="W96" i="1" s="1"/>
  <c r="AM49" i="1"/>
  <c r="AI33" i="1"/>
  <c r="AJ33" i="1" s="1"/>
  <c r="AM33" i="1"/>
  <c r="AN33" i="1" s="1"/>
  <c r="AI17" i="1"/>
  <c r="AJ17" i="1" s="1"/>
  <c r="AM17" i="1"/>
  <c r="AN17" i="1" s="1"/>
  <c r="AI64" i="1"/>
  <c r="AJ64" i="1" s="1"/>
  <c r="AM64" i="1"/>
  <c r="AN64" i="1" s="1"/>
  <c r="AI48" i="1"/>
  <c r="AJ48" i="1" s="1"/>
  <c r="AM48" i="1"/>
  <c r="AN48" i="1" s="1"/>
  <c r="AI32" i="1"/>
  <c r="AJ32" i="1" s="1"/>
  <c r="AM32" i="1"/>
  <c r="AN32" i="1" s="1"/>
  <c r="AI16" i="1"/>
  <c r="AJ16" i="1" s="1"/>
  <c r="AM16" i="1"/>
  <c r="AN16" i="1" s="1"/>
  <c r="AI63" i="1"/>
  <c r="AJ63" i="1" s="1"/>
  <c r="AM63" i="1"/>
  <c r="AN63" i="1" s="1"/>
  <c r="AI47" i="1"/>
  <c r="AJ47" i="1" s="1"/>
  <c r="AM47" i="1"/>
  <c r="AN47" i="1" s="1"/>
  <c r="AI31" i="1"/>
  <c r="AJ31" i="1" s="1"/>
  <c r="AM31" i="1"/>
  <c r="AN31" i="1" s="1"/>
  <c r="AI15" i="1"/>
  <c r="AJ15" i="1" s="1"/>
  <c r="AM15" i="1"/>
  <c r="AN15" i="1" s="1"/>
  <c r="AI62" i="1"/>
  <c r="AJ62" i="1" s="1"/>
  <c r="AM62" i="1"/>
  <c r="AN62" i="1" s="1"/>
  <c r="AI46" i="1"/>
  <c r="AJ46" i="1" s="1"/>
  <c r="AM46" i="1"/>
  <c r="AN46" i="1" s="1"/>
  <c r="AI30" i="1"/>
  <c r="AJ30" i="1" s="1"/>
  <c r="AM30" i="1"/>
  <c r="AN30" i="1" s="1"/>
  <c r="AI14" i="1"/>
  <c r="W93" i="1" s="1"/>
  <c r="AM14" i="1"/>
  <c r="AA93" i="1" s="1"/>
  <c r="AI61" i="1"/>
  <c r="AJ61" i="1" s="1"/>
  <c r="AM61" i="1"/>
  <c r="AN61" i="1" s="1"/>
  <c r="AI45" i="1"/>
  <c r="AM45" i="1"/>
  <c r="AI29" i="1"/>
  <c r="AJ29" i="1" s="1"/>
  <c r="AM29" i="1"/>
  <c r="AN29" i="1" s="1"/>
  <c r="AI13" i="1"/>
  <c r="W92" i="1" s="1"/>
  <c r="AM13" i="1"/>
  <c r="AA92" i="1" s="1"/>
  <c r="AI60" i="1"/>
  <c r="AM60" i="1"/>
  <c r="AI44" i="1"/>
  <c r="AJ44" i="1" s="1"/>
  <c r="AM44" i="1"/>
  <c r="AN44" i="1" s="1"/>
  <c r="AI28" i="1"/>
  <c r="AJ28" i="1" s="1"/>
  <c r="AM28" i="1"/>
  <c r="AN28" i="1" s="1"/>
  <c r="AI12" i="1"/>
  <c r="W91" i="1" s="1"/>
  <c r="AM12" i="1"/>
  <c r="AA91" i="1" s="1"/>
  <c r="AI59" i="1"/>
  <c r="AM59" i="1"/>
  <c r="AI43" i="1"/>
  <c r="AJ43" i="1" s="1"/>
  <c r="AM43" i="1"/>
  <c r="AN43" i="1" s="1"/>
  <c r="AI27" i="1"/>
  <c r="AJ27" i="1" s="1"/>
  <c r="AM27" i="1"/>
  <c r="AN27" i="1" s="1"/>
  <c r="AI11" i="1"/>
  <c r="AJ11" i="1" s="1"/>
  <c r="AM11" i="1"/>
  <c r="AN11" i="1" s="1"/>
  <c r="AI58" i="1"/>
  <c r="AJ58" i="1" s="1"/>
  <c r="AM58" i="1"/>
  <c r="AN58" i="1" s="1"/>
  <c r="AI42" i="1"/>
  <c r="AJ42" i="1" s="1"/>
  <c r="AM42" i="1"/>
  <c r="AN42" i="1" s="1"/>
  <c r="AI26" i="1"/>
  <c r="AJ26" i="1" s="1"/>
  <c r="AM26" i="1"/>
  <c r="AN26" i="1" s="1"/>
  <c r="AI10" i="1"/>
  <c r="AJ10" i="1" s="1"/>
  <c r="AM10" i="1"/>
  <c r="AN10" i="1" s="1"/>
  <c r="AI57" i="1"/>
  <c r="AJ57" i="1" s="1"/>
  <c r="AM57" i="1"/>
  <c r="AN57" i="1" s="1"/>
  <c r="AI41" i="1"/>
  <c r="AJ41" i="1" s="1"/>
  <c r="AM41" i="1"/>
  <c r="AN41" i="1" s="1"/>
  <c r="AI25" i="1"/>
  <c r="AJ25" i="1" s="1"/>
  <c r="AM25" i="1"/>
  <c r="AN25" i="1" s="1"/>
  <c r="AI9" i="1"/>
  <c r="AJ9" i="1" s="1"/>
  <c r="AM9" i="1"/>
  <c r="AN9" i="1" s="1"/>
  <c r="AI56" i="1"/>
  <c r="AJ56" i="1" s="1"/>
  <c r="AM56" i="1"/>
  <c r="AN56" i="1" s="1"/>
  <c r="AI40" i="1"/>
  <c r="AJ40" i="1" s="1"/>
  <c r="AM40" i="1"/>
  <c r="AN40" i="1" s="1"/>
  <c r="AI24" i="1"/>
  <c r="AJ24" i="1" s="1"/>
  <c r="AM24" i="1"/>
  <c r="AN24" i="1" s="1"/>
  <c r="AI8" i="1"/>
  <c r="AM8" i="1"/>
  <c r="AB55" i="1"/>
  <c r="AE55" i="1" s="1"/>
  <c r="AB54" i="1"/>
  <c r="AE54" i="1" s="1"/>
  <c r="AB69" i="1"/>
  <c r="AE69" i="1" s="1"/>
  <c r="AC53" i="1"/>
  <c r="AF53" i="1" s="1"/>
  <c r="AC37" i="1"/>
  <c r="AF37" i="1" s="1"/>
  <c r="AC21" i="1"/>
  <c r="AF21" i="1" s="1"/>
  <c r="AC68" i="1"/>
  <c r="AF68" i="1" s="1"/>
  <c r="AD20" i="1"/>
  <c r="AC67" i="1"/>
  <c r="AF67" i="1" s="1"/>
  <c r="AB51" i="1"/>
  <c r="AE51" i="1" s="1"/>
  <c r="AC35" i="1"/>
  <c r="AF35" i="1" s="1"/>
  <c r="AC66" i="1"/>
  <c r="AF66" i="1" s="1"/>
  <c r="AB50" i="1"/>
  <c r="AE50" i="1" s="1"/>
  <c r="AC34" i="1"/>
  <c r="AF34" i="1" s="1"/>
  <c r="AC18" i="1"/>
  <c r="AF18" i="1" s="1"/>
  <c r="AB49" i="1"/>
  <c r="AE49" i="1" s="1"/>
  <c r="AC33" i="1"/>
  <c r="AF33" i="1" s="1"/>
  <c r="AC17" i="1"/>
  <c r="AF17" i="1" s="1"/>
  <c r="AD64" i="1"/>
  <c r="AC48" i="1"/>
  <c r="AF48" i="1" s="1"/>
  <c r="AD32" i="1"/>
  <c r="AB16" i="1"/>
  <c r="AE16" i="1" s="1"/>
  <c r="AC23" i="1"/>
  <c r="AF23" i="1" s="1"/>
  <c r="AC22" i="1"/>
  <c r="AF22" i="1" s="1"/>
  <c r="AD36" i="1"/>
  <c r="AC19" i="1"/>
  <c r="AF19" i="1" s="1"/>
  <c r="AD63" i="1"/>
  <c r="AC47" i="1"/>
  <c r="AF47" i="1" s="1"/>
  <c r="AD31" i="1"/>
  <c r="AB15" i="1"/>
  <c r="AE15" i="1" s="1"/>
  <c r="AC46" i="1"/>
  <c r="AF46" i="1" s="1"/>
  <c r="AD30" i="1"/>
  <c r="AC14" i="1"/>
  <c r="AF14" i="1" s="1"/>
  <c r="AD61" i="1"/>
  <c r="AC45" i="1"/>
  <c r="AF45" i="1" s="1"/>
  <c r="AD29" i="1"/>
  <c r="K92" i="1"/>
  <c r="Q62" i="9" s="1"/>
  <c r="U62" i="9" s="1"/>
  <c r="AD60" i="1"/>
  <c r="AB44" i="1"/>
  <c r="AE44" i="1" s="1"/>
  <c r="AB28" i="1"/>
  <c r="AE28" i="1" s="1"/>
  <c r="K91" i="1"/>
  <c r="Q61" i="9" s="1"/>
  <c r="U61" i="9" s="1"/>
  <c r="AB39" i="1"/>
  <c r="AE39" i="1" s="1"/>
  <c r="AC38" i="1"/>
  <c r="AF38" i="1" s="1"/>
  <c r="AC52" i="1"/>
  <c r="AF52" i="1" s="1"/>
  <c r="AD59" i="1"/>
  <c r="AC43" i="1"/>
  <c r="AF43" i="1" s="1"/>
  <c r="AC27" i="1"/>
  <c r="AF27" i="1" s="1"/>
  <c r="AC11" i="1"/>
  <c r="AF11" i="1" s="1"/>
  <c r="AD58" i="1"/>
  <c r="AC42" i="1"/>
  <c r="AF42" i="1" s="1"/>
  <c r="AB26" i="1"/>
  <c r="AE26" i="1" s="1"/>
  <c r="AC10" i="1"/>
  <c r="AF10" i="1" s="1"/>
  <c r="AC57" i="1"/>
  <c r="AF57" i="1" s="1"/>
  <c r="AC41" i="1"/>
  <c r="AF41" i="1" s="1"/>
  <c r="AB25" i="1"/>
  <c r="AE25" i="1" s="1"/>
  <c r="AC9" i="1"/>
  <c r="AF9" i="1" s="1"/>
  <c r="AB40" i="1"/>
  <c r="AE40" i="1" s="1"/>
  <c r="AD24" i="1"/>
  <c r="AB8" i="1"/>
  <c r="AE8" i="1" s="1"/>
  <c r="AC59" i="1"/>
  <c r="AF59" i="1" s="1"/>
  <c r="AC24" i="1"/>
  <c r="AF24" i="1" s="1"/>
  <c r="AB43" i="1"/>
  <c r="AE43" i="1" s="1"/>
  <c r="AB11" i="1"/>
  <c r="AE11" i="1" s="1"/>
  <c r="AB42" i="1"/>
  <c r="AE42" i="1" s="1"/>
  <c r="K100" i="1"/>
  <c r="Q70" i="9" s="1"/>
  <c r="U70" i="9" s="1"/>
  <c r="AC71" i="1"/>
  <c r="AF71" i="1" s="1"/>
  <c r="K102" i="1"/>
  <c r="Q72" i="9" s="1"/>
  <c r="U72" i="9" s="1"/>
  <c r="AD19" i="1"/>
  <c r="AB34" i="1"/>
  <c r="AE34" i="1" s="1"/>
  <c r="AD50" i="1"/>
  <c r="AC32" i="1"/>
  <c r="AF32" i="1" s="1"/>
  <c r="AC26" i="1"/>
  <c r="AF26" i="1" s="1"/>
  <c r="AB67" i="1"/>
  <c r="AE67" i="1" s="1"/>
  <c r="AB17" i="1"/>
  <c r="AE17" i="1" s="1"/>
  <c r="AB33" i="1"/>
  <c r="AE33" i="1" s="1"/>
  <c r="AC49" i="1"/>
  <c r="AF49" i="1" s="1"/>
  <c r="AD49" i="1"/>
  <c r="AD67" i="1"/>
  <c r="AC50" i="1"/>
  <c r="AF50" i="1" s="1"/>
  <c r="AD33" i="1"/>
  <c r="AB18" i="1"/>
  <c r="AE18" i="1" s="1"/>
  <c r="AC64" i="1"/>
  <c r="AF64" i="1" s="1"/>
  <c r="AD48" i="1"/>
  <c r="AB32" i="1"/>
  <c r="AE32" i="1" s="1"/>
  <c r="AC16" i="1"/>
  <c r="AF16" i="1" s="1"/>
  <c r="AD51" i="1"/>
  <c r="AD66" i="1"/>
  <c r="AB35" i="1"/>
  <c r="AE35" i="1" s="1"/>
  <c r="AC36" i="1"/>
  <c r="AF36" i="1" s="1"/>
  <c r="AD45" i="1"/>
  <c r="AD15" i="1"/>
  <c r="AC30" i="1"/>
  <c r="AF30" i="1" s="1"/>
  <c r="AD44" i="1"/>
  <c r="AD62" i="1"/>
  <c r="AB12" i="1"/>
  <c r="O91" i="1" s="1"/>
  <c r="P91" i="1" s="1"/>
  <c r="Y61" i="9" s="1"/>
  <c r="AC62" i="1"/>
  <c r="AF62" i="1" s="1"/>
  <c r="AC63" i="1"/>
  <c r="AF63" i="1" s="1"/>
  <c r="AC60" i="1"/>
  <c r="AF60" i="1" s="1"/>
  <c r="AC13" i="1"/>
  <c r="S92" i="1" s="1"/>
  <c r="T92" i="1" s="1"/>
  <c r="AC62" i="9" s="1"/>
  <c r="AC12" i="1"/>
  <c r="S91" i="1" s="1"/>
  <c r="T91" i="1" s="1"/>
  <c r="AC61" i="9" s="1"/>
  <c r="AB46" i="1"/>
  <c r="AE46" i="1" s="1"/>
  <c r="AD52" i="1"/>
  <c r="K99" i="1"/>
  <c r="Q69" i="9" s="1"/>
  <c r="U69" i="9" s="1"/>
  <c r="AD12" i="1"/>
  <c r="K95" i="1"/>
  <c r="Q65" i="9" s="1"/>
  <c r="U65" i="9" s="1"/>
  <c r="AC15" i="1"/>
  <c r="AF15" i="1" s="1"/>
  <c r="AB38" i="1"/>
  <c r="AE38" i="1" s="1"/>
  <c r="AD46" i="1"/>
  <c r="AB13" i="1"/>
  <c r="O92" i="1" s="1"/>
  <c r="P92" i="1" s="1"/>
  <c r="Y62" i="9" s="1"/>
  <c r="AD37" i="1"/>
  <c r="AB63" i="1"/>
  <c r="AE63" i="1" s="1"/>
  <c r="AD22" i="1"/>
  <c r="AC51" i="1"/>
  <c r="AF51" i="1" s="1"/>
  <c r="AC28" i="1"/>
  <c r="AF28" i="1" s="1"/>
  <c r="K101" i="1"/>
  <c r="Q71" i="9" s="1"/>
  <c r="U71" i="9" s="1"/>
  <c r="AB29" i="1"/>
  <c r="AE29" i="1" s="1"/>
  <c r="AC31" i="1"/>
  <c r="AF31" i="1" s="1"/>
  <c r="AB30" i="1"/>
  <c r="AE30" i="1" s="1"/>
  <c r="AD47" i="1"/>
  <c r="AB45" i="1"/>
  <c r="AE45" i="1" s="1"/>
  <c r="AB68" i="1"/>
  <c r="AE68" i="1" s="1"/>
  <c r="AB60" i="1"/>
  <c r="AE60" i="1" s="1"/>
  <c r="AB21" i="1"/>
  <c r="AE21" i="1" s="1"/>
  <c r="AB31" i="1"/>
  <c r="AE31" i="1" s="1"/>
  <c r="AB36" i="1"/>
  <c r="AE36" i="1" s="1"/>
  <c r="AB52" i="1"/>
  <c r="AE52" i="1" s="1"/>
  <c r="AC54" i="1"/>
  <c r="AF54" i="1" s="1"/>
  <c r="AD13" i="1"/>
  <c r="AB47" i="1"/>
  <c r="AE47" i="1" s="1"/>
  <c r="AC61" i="1"/>
  <c r="AF61" i="1" s="1"/>
  <c r="AB61" i="1"/>
  <c r="AE61" i="1" s="1"/>
  <c r="AB62" i="1"/>
  <c r="AE62" i="1" s="1"/>
  <c r="AD28" i="1"/>
  <c r="AB14" i="1"/>
  <c r="AE14" i="1" s="1"/>
  <c r="AC55" i="1"/>
  <c r="AF55" i="1" s="1"/>
  <c r="AD69" i="1"/>
  <c r="AD14" i="1"/>
  <c r="AC29" i="1"/>
  <c r="AF29" i="1" s="1"/>
  <c r="AC44" i="1"/>
  <c r="AF44" i="1" s="1"/>
  <c r="AB71" i="1"/>
  <c r="AE71" i="1" s="1"/>
  <c r="AD21" i="1"/>
  <c r="AB23" i="1"/>
  <c r="AE23" i="1" s="1"/>
  <c r="K98" i="1"/>
  <c r="Q68" i="9" s="1"/>
  <c r="U68" i="9" s="1"/>
  <c r="K97" i="1"/>
  <c r="Q67" i="9" s="1"/>
  <c r="U67" i="9" s="1"/>
  <c r="AB56" i="1"/>
  <c r="AD57" i="1"/>
  <c r="AD8" i="1"/>
  <c r="AD25" i="1"/>
  <c r="AB27" i="1"/>
  <c r="AE27" i="1" s="1"/>
  <c r="AD26" i="1"/>
  <c r="AD41" i="1"/>
  <c r="AC56" i="1"/>
  <c r="AF56" i="1" s="1"/>
  <c r="AC40" i="1"/>
  <c r="AF40" i="1" s="1"/>
  <c r="AD10" i="1"/>
  <c r="AD9" i="1"/>
  <c r="AD23" i="1"/>
  <c r="AD39" i="1"/>
  <c r="AB20" i="1"/>
  <c r="AE20" i="1" s="1"/>
  <c r="AB53" i="1"/>
  <c r="AE53" i="1" s="1"/>
  <c r="AB57" i="1"/>
  <c r="AE57" i="1" s="1"/>
  <c r="AD42" i="1"/>
  <c r="AD40" i="1"/>
  <c r="AD38" i="1"/>
  <c r="AD68" i="1"/>
  <c r="AD56" i="1"/>
  <c r="AC58" i="1"/>
  <c r="AF58" i="1" s="1"/>
  <c r="AD53" i="1"/>
  <c r="AD27" i="1"/>
  <c r="AC65" i="1"/>
  <c r="AF65" i="1" s="1"/>
  <c r="AB65" i="1"/>
  <c r="AE65" i="1" s="1"/>
  <c r="AD65" i="1"/>
  <c r="AB10" i="1"/>
  <c r="AE10" i="1" s="1"/>
  <c r="AB48" i="1"/>
  <c r="AE48" i="1" s="1"/>
  <c r="AB9" i="1"/>
  <c r="AE9" i="1" s="1"/>
  <c r="AB66" i="1"/>
  <c r="AE66" i="1" s="1"/>
  <c r="AD11" i="1"/>
  <c r="AD18" i="1"/>
  <c r="AC20" i="1"/>
  <c r="AF20" i="1" s="1"/>
  <c r="K94" i="1"/>
  <c r="Q64" i="9" s="1"/>
  <c r="U64" i="9" s="1"/>
  <c r="AD55" i="1"/>
  <c r="AD16" i="1"/>
  <c r="AD17" i="1"/>
  <c r="AC39" i="1"/>
  <c r="AF39" i="1" s="1"/>
  <c r="AB58" i="1"/>
  <c r="AE58" i="1" s="1"/>
  <c r="AC69" i="1"/>
  <c r="AF69" i="1" s="1"/>
  <c r="AB19" i="1"/>
  <c r="AE19" i="1" s="1"/>
  <c r="K96" i="1"/>
  <c r="Q66" i="9" s="1"/>
  <c r="U66" i="9" s="1"/>
  <c r="AD34" i="1"/>
  <c r="AD35" i="1"/>
  <c r="AB64" i="1"/>
  <c r="AE64" i="1" s="1"/>
  <c r="AD71" i="1"/>
  <c r="AB41" i="1"/>
  <c r="AE41" i="1" s="1"/>
  <c r="AB22" i="1"/>
  <c r="AE22" i="1" s="1"/>
  <c r="AB37" i="1"/>
  <c r="AE37" i="1" s="1"/>
  <c r="AB59" i="1"/>
  <c r="AE59" i="1" s="1"/>
  <c r="AD43" i="1"/>
  <c r="AD54" i="1"/>
  <c r="K93" i="1"/>
  <c r="Q63" i="9" s="1"/>
  <c r="U63" i="9" s="1"/>
  <c r="AC25" i="1"/>
  <c r="AF25" i="1" s="1"/>
  <c r="AA72" i="1"/>
  <c r="K62" i="10" s="1"/>
  <c r="K90" i="1"/>
  <c r="Q60" i="9" s="1"/>
  <c r="U60" i="9" s="1"/>
  <c r="AC8" i="1"/>
  <c r="AF8" i="1" s="1"/>
  <c r="AA90" i="1" l="1"/>
  <c r="W100" i="1"/>
  <c r="M132" i="9" s="1"/>
  <c r="W95" i="1"/>
  <c r="M127" i="9" s="1"/>
  <c r="AA96" i="1"/>
  <c r="AB96" i="1" s="1"/>
  <c r="AA97" i="1"/>
  <c r="Y129" i="9" s="1"/>
  <c r="AA95" i="1"/>
  <c r="Y127" i="9" s="1"/>
  <c r="AA98" i="1"/>
  <c r="AB98" i="1" s="1"/>
  <c r="W98" i="1"/>
  <c r="M130" i="9" s="1"/>
  <c r="X74" i="10"/>
  <c r="AB74" i="10" s="1"/>
  <c r="C103" i="9"/>
  <c r="C101" i="9"/>
  <c r="L92" i="1"/>
  <c r="W90" i="1"/>
  <c r="M122" i="9" s="1"/>
  <c r="Y122" i="9"/>
  <c r="M124" i="9"/>
  <c r="M125" i="9"/>
  <c r="Y123" i="9"/>
  <c r="Y125" i="9"/>
  <c r="M134" i="9"/>
  <c r="Y124" i="9"/>
  <c r="M123" i="9"/>
  <c r="M128" i="9"/>
  <c r="M129" i="9"/>
  <c r="AJ53" i="1"/>
  <c r="AJ52" i="1"/>
  <c r="AB92" i="1"/>
  <c r="AB93" i="1"/>
  <c r="AJ13" i="1"/>
  <c r="AN53" i="1"/>
  <c r="AB91" i="1"/>
  <c r="AN49" i="1"/>
  <c r="AN52" i="1"/>
  <c r="AN14" i="1"/>
  <c r="AN12" i="1"/>
  <c r="AJ12" i="1"/>
  <c r="AA99" i="1"/>
  <c r="AN45" i="1"/>
  <c r="AJ60" i="1"/>
  <c r="W101" i="1"/>
  <c r="AN13" i="1"/>
  <c r="AJ45" i="1"/>
  <c r="AJ14" i="1"/>
  <c r="AJ49" i="1"/>
  <c r="AN59" i="1"/>
  <c r="AA100" i="1"/>
  <c r="AN60" i="1"/>
  <c r="AA101" i="1"/>
  <c r="AN71" i="1"/>
  <c r="AA102" i="1"/>
  <c r="X102" i="1"/>
  <c r="AJ59" i="1"/>
  <c r="AJ71" i="1"/>
  <c r="AB90" i="1"/>
  <c r="AA94" i="1"/>
  <c r="X91" i="1"/>
  <c r="X92" i="1"/>
  <c r="X93" i="1"/>
  <c r="W94" i="1"/>
  <c r="X96" i="1"/>
  <c r="X97" i="1"/>
  <c r="W99" i="1"/>
  <c r="O102" i="1"/>
  <c r="P102" i="1" s="1"/>
  <c r="Y72" i="9" s="1"/>
  <c r="C100" i="9"/>
  <c r="L91" i="1"/>
  <c r="C99" i="9"/>
  <c r="AM72" i="1"/>
  <c r="AN8" i="1"/>
  <c r="AI72" i="1"/>
  <c r="AJ8" i="1"/>
  <c r="S102" i="1"/>
  <c r="T102" i="1" s="1"/>
  <c r="AC72" i="9" s="1"/>
  <c r="L100" i="1"/>
  <c r="C108" i="9"/>
  <c r="C110" i="9"/>
  <c r="L102" i="1"/>
  <c r="AE12" i="1"/>
  <c r="L101" i="1"/>
  <c r="C109" i="9"/>
  <c r="O93" i="1"/>
  <c r="P93" i="1" s="1"/>
  <c r="Y63" i="9" s="1"/>
  <c r="S93" i="1"/>
  <c r="T93" i="1" s="1"/>
  <c r="AC63" i="9" s="1"/>
  <c r="S100" i="1"/>
  <c r="T100" i="1" s="1"/>
  <c r="AC70" i="9" s="1"/>
  <c r="S99" i="1"/>
  <c r="T99" i="1" s="1"/>
  <c r="AC69" i="9" s="1"/>
  <c r="S98" i="1"/>
  <c r="T98" i="1" s="1"/>
  <c r="AC68" i="9" s="1"/>
  <c r="L99" i="1"/>
  <c r="S101" i="1"/>
  <c r="T101" i="1" s="1"/>
  <c r="AC71" i="9" s="1"/>
  <c r="L95" i="1"/>
  <c r="O95" i="1"/>
  <c r="P95" i="1" s="1"/>
  <c r="Y65" i="9" s="1"/>
  <c r="AF12" i="1"/>
  <c r="AF13" i="1"/>
  <c r="O101" i="1"/>
  <c r="P101" i="1" s="1"/>
  <c r="Y71" i="9" s="1"/>
  <c r="S95" i="1"/>
  <c r="T95" i="1" s="1"/>
  <c r="AC65" i="9" s="1"/>
  <c r="C107" i="9"/>
  <c r="S96" i="1"/>
  <c r="T96" i="1" s="1"/>
  <c r="AC66" i="9" s="1"/>
  <c r="AE13" i="1"/>
  <c r="L96" i="1"/>
  <c r="C104" i="9"/>
  <c r="O98" i="1"/>
  <c r="P98" i="1" s="1"/>
  <c r="Y68" i="9" s="1"/>
  <c r="AD72" i="1"/>
  <c r="L104" i="1" s="1"/>
  <c r="O90" i="1"/>
  <c r="P90" i="1" s="1"/>
  <c r="Y60" i="9" s="1"/>
  <c r="O100" i="1"/>
  <c r="P100" i="1" s="1"/>
  <c r="Y70" i="9" s="1"/>
  <c r="S97" i="1"/>
  <c r="T97" i="1" s="1"/>
  <c r="AC67" i="9" s="1"/>
  <c r="AC72" i="1"/>
  <c r="S104" i="1" s="1"/>
  <c r="C106" i="9"/>
  <c r="L98" i="1"/>
  <c r="C102" i="9"/>
  <c r="O96" i="1"/>
  <c r="P96" i="1" s="1"/>
  <c r="Y66" i="9" s="1"/>
  <c r="AB72" i="1"/>
  <c r="O104" i="1" s="1"/>
  <c r="K103" i="1"/>
  <c r="S90" i="1"/>
  <c r="T90" i="1" s="1"/>
  <c r="AC60" i="9" s="1"/>
  <c r="L93" i="1"/>
  <c r="AE56" i="1"/>
  <c r="O97" i="1"/>
  <c r="P97" i="1" s="1"/>
  <c r="Y67" i="9" s="1"/>
  <c r="S94" i="1"/>
  <c r="T94" i="1" s="1"/>
  <c r="AC64" i="9" s="1"/>
  <c r="O99" i="1"/>
  <c r="P99" i="1" s="1"/>
  <c r="Y69" i="9" s="1"/>
  <c r="O94" i="1"/>
  <c r="P94" i="1" s="1"/>
  <c r="Y64" i="9" s="1"/>
  <c r="L94" i="1"/>
  <c r="C105" i="9"/>
  <c r="L97" i="1"/>
  <c r="K104" i="1"/>
  <c r="L90" i="1"/>
  <c r="C98" i="9"/>
  <c r="X100" i="1" l="1"/>
  <c r="X95" i="1"/>
  <c r="AB95" i="1"/>
  <c r="Y128" i="9"/>
  <c r="AB97" i="1"/>
  <c r="Y130" i="9"/>
  <c r="X98" i="1"/>
  <c r="X90" i="1"/>
  <c r="P129" i="9"/>
  <c r="C148" i="9" s="1"/>
  <c r="P124" i="9"/>
  <c r="C143" i="9" s="1"/>
  <c r="P123" i="9"/>
  <c r="C142" i="9" s="1"/>
  <c r="Y134" i="9"/>
  <c r="P128" i="9"/>
  <c r="C147" i="9" s="1"/>
  <c r="Y126" i="9"/>
  <c r="Y132" i="9"/>
  <c r="M131" i="9"/>
  <c r="P131" i="9" s="1"/>
  <c r="C150" i="9" s="1"/>
  <c r="M126" i="9"/>
  <c r="P126" i="9" s="1"/>
  <c r="C145" i="9" s="1"/>
  <c r="P122" i="9"/>
  <c r="C141" i="9" s="1"/>
  <c r="Y133" i="9"/>
  <c r="M133" i="9"/>
  <c r="P133" i="9" s="1"/>
  <c r="C152" i="9" s="1"/>
  <c r="Y131" i="9"/>
  <c r="AB128" i="9"/>
  <c r="D147" i="9" s="1"/>
  <c r="AB124" i="9"/>
  <c r="D143" i="9" s="1"/>
  <c r="AB123" i="9"/>
  <c r="D142" i="9" s="1"/>
  <c r="AB129" i="9"/>
  <c r="D148" i="9" s="1"/>
  <c r="AB127" i="9"/>
  <c r="D146" i="9" s="1"/>
  <c r="AB102" i="1"/>
  <c r="AB101" i="1"/>
  <c r="AB99" i="1"/>
  <c r="AB100" i="1"/>
  <c r="AB94" i="1"/>
  <c r="AB122" i="9"/>
  <c r="D141" i="9" s="1"/>
  <c r="P127" i="9"/>
  <c r="C146" i="9" s="1"/>
  <c r="AN72" i="1"/>
  <c r="W103" i="1"/>
  <c r="AJ72" i="1"/>
  <c r="AA103" i="1"/>
  <c r="X101" i="1"/>
  <c r="P132" i="9" s="1"/>
  <c r="C151" i="9" s="1"/>
  <c r="X94" i="1"/>
  <c r="X99" i="1"/>
  <c r="P130" i="9" s="1"/>
  <c r="C149" i="9" s="1"/>
  <c r="AE72" i="1"/>
  <c r="P104" i="1" s="1"/>
  <c r="AF72" i="1"/>
  <c r="T104" i="1" s="1"/>
  <c r="AA63" i="10"/>
  <c r="X76" i="10" s="1"/>
  <c r="AB76" i="10" s="1"/>
  <c r="AC73" i="9"/>
  <c r="C79" i="9" s="1"/>
  <c r="L103" i="1"/>
  <c r="Y73" i="9"/>
  <c r="C78" i="9" s="1"/>
  <c r="AA61" i="10"/>
  <c r="X75" i="10" s="1"/>
  <c r="AB75" i="10" s="1"/>
  <c r="S103" i="1"/>
  <c r="T103" i="1" s="1"/>
  <c r="U73" i="9"/>
  <c r="C77" i="9" s="1"/>
  <c r="Q73" i="9"/>
  <c r="H37" i="9" s="1"/>
  <c r="H38" i="9" s="1"/>
  <c r="O27" i="9" s="1"/>
  <c r="O103" i="1"/>
  <c r="P103" i="1" s="1"/>
  <c r="Y135" i="9" l="1"/>
  <c r="AB37" i="9" s="1"/>
  <c r="M135" i="9"/>
  <c r="W37" i="9" s="1"/>
  <c r="AB126" i="9"/>
  <c r="D145" i="9" s="1"/>
  <c r="AB131" i="9"/>
  <c r="D150" i="9" s="1"/>
  <c r="AB132" i="9"/>
  <c r="D151" i="9" s="1"/>
  <c r="AB125" i="9"/>
  <c r="D144" i="9" s="1"/>
  <c r="AB130" i="9"/>
  <c r="D149" i="9" s="1"/>
  <c r="AB133" i="9"/>
  <c r="D152" i="9" s="1"/>
  <c r="AB103" i="1"/>
  <c r="AB104" i="1"/>
  <c r="P125" i="9"/>
  <c r="C144" i="9" s="1"/>
  <c r="X104" i="1"/>
  <c r="X103" i="1"/>
  <c r="J135" i="9" s="1"/>
  <c r="W36" i="9" s="1"/>
  <c r="M38" i="9"/>
  <c r="O28" i="9" s="1"/>
  <c r="R38" i="9"/>
  <c r="W79" i="9"/>
  <c r="V135" i="9" l="1"/>
  <c r="AB36" i="9" s="1"/>
  <c r="AB134" i="9"/>
  <c r="S135" i="9"/>
  <c r="AB35" i="9" s="1"/>
  <c r="P134" i="9"/>
  <c r="W35" i="9"/>
  <c r="AB38" i="9" l="1"/>
  <c r="P135" i="9"/>
  <c r="C153" i="9"/>
  <c r="AB135" i="9"/>
  <c r="D153" i="9"/>
  <c r="W38" i="9"/>
  <c r="O29" i="9" s="1"/>
</calcChain>
</file>

<file path=xl/comments1.xml><?xml version="1.0" encoding="utf-8"?>
<comments xmlns="http://schemas.openxmlformats.org/spreadsheetml/2006/main">
  <authors>
    <author>本局</author>
  </authors>
  <commentList>
    <comment ref="C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黄色網掛け欄に入力</t>
        </r>
      </text>
    </comment>
  </commentList>
</comments>
</file>

<file path=xl/sharedStrings.xml><?xml version="1.0" encoding="utf-8"?>
<sst xmlns="http://schemas.openxmlformats.org/spreadsheetml/2006/main" count="1780" uniqueCount="605">
  <si>
    <t>部門分類</t>
    <rPh sb="0" eb="2">
      <t>ブモン</t>
    </rPh>
    <rPh sb="2" eb="4">
      <t>ブンルイ</t>
    </rPh>
    <phoneticPr fontId="4"/>
  </si>
  <si>
    <t>精穀・製粉</t>
  </si>
  <si>
    <t>紙加工品</t>
  </si>
  <si>
    <t>化学肥料</t>
  </si>
  <si>
    <t>ゴム製品</t>
  </si>
  <si>
    <t>銑鉄・粗鋼</t>
  </si>
  <si>
    <t>建設補修</t>
  </si>
  <si>
    <t>金融・保険</t>
  </si>
  <si>
    <t>内生部門計</t>
    <rPh sb="0" eb="2">
      <t>ナイセイ</t>
    </rPh>
    <rPh sb="2" eb="4">
      <t>ブモン</t>
    </rPh>
    <rPh sb="4" eb="5">
      <t>ケイ</t>
    </rPh>
    <phoneticPr fontId="3"/>
  </si>
  <si>
    <t>家計外消費支出</t>
    <rPh sb="0" eb="3">
      <t>カケイガイ</t>
    </rPh>
    <rPh sb="3" eb="5">
      <t>ショウヒ</t>
    </rPh>
    <rPh sb="5" eb="7">
      <t>シシュツ</t>
    </rPh>
    <phoneticPr fontId="3"/>
  </si>
  <si>
    <t>雇用者所得</t>
    <rPh sb="0" eb="3">
      <t>コヨウシャ</t>
    </rPh>
    <rPh sb="3" eb="5">
      <t>ショトク</t>
    </rPh>
    <phoneticPr fontId="3"/>
  </si>
  <si>
    <t>営業余剰</t>
    <rPh sb="0" eb="2">
      <t>エイギョウ</t>
    </rPh>
    <rPh sb="2" eb="4">
      <t>ヨジョウ</t>
    </rPh>
    <phoneticPr fontId="3"/>
  </si>
  <si>
    <t>資本減耗引当</t>
    <rPh sb="0" eb="2">
      <t>シホン</t>
    </rPh>
    <rPh sb="2" eb="4">
      <t>ゲンモウ</t>
    </rPh>
    <rPh sb="4" eb="6">
      <t>ヒキアテ</t>
    </rPh>
    <phoneticPr fontId="3"/>
  </si>
  <si>
    <t>間接税（除関税）</t>
    <rPh sb="0" eb="3">
      <t>カンセツゼイ</t>
    </rPh>
    <rPh sb="4" eb="5">
      <t>ノゾ</t>
    </rPh>
    <rPh sb="5" eb="7">
      <t>カンゼイ</t>
    </rPh>
    <phoneticPr fontId="3"/>
  </si>
  <si>
    <t>（控除）経常補助金</t>
    <rPh sb="1" eb="3">
      <t>コウジョ</t>
    </rPh>
    <rPh sb="4" eb="6">
      <t>ケイジョウ</t>
    </rPh>
    <rPh sb="6" eb="9">
      <t>ホジョキン</t>
    </rPh>
    <phoneticPr fontId="3"/>
  </si>
  <si>
    <t>粗付加価値部門計</t>
    <rPh sb="0" eb="1">
      <t>ソ</t>
    </rPh>
    <rPh sb="1" eb="3">
      <t>フカ</t>
    </rPh>
    <rPh sb="3" eb="5">
      <t>カチ</t>
    </rPh>
    <rPh sb="5" eb="7">
      <t>ブモン</t>
    </rPh>
    <rPh sb="7" eb="8">
      <t>ケイ</t>
    </rPh>
    <phoneticPr fontId="3"/>
  </si>
  <si>
    <t>最終需要額</t>
    <rPh sb="0" eb="2">
      <t>サイシュウ</t>
    </rPh>
    <rPh sb="2" eb="5">
      <t>ジュヨウガク</t>
    </rPh>
    <phoneticPr fontId="4"/>
  </si>
  <si>
    <t>自給率</t>
    <rPh sb="0" eb="3">
      <t>ジキュウリツ</t>
    </rPh>
    <phoneticPr fontId="4"/>
  </si>
  <si>
    <t>直接効果</t>
    <rPh sb="0" eb="2">
      <t>チョクセツ</t>
    </rPh>
    <rPh sb="2" eb="4">
      <t>コウカ</t>
    </rPh>
    <phoneticPr fontId="4"/>
  </si>
  <si>
    <t>粗付加価値</t>
    <rPh sb="0" eb="3">
      <t>ソフカ</t>
    </rPh>
    <rPh sb="3" eb="5">
      <t>カチ</t>
    </rPh>
    <phoneticPr fontId="4"/>
  </si>
  <si>
    <t>1次</t>
    <rPh sb="1" eb="2">
      <t>ジ</t>
    </rPh>
    <phoneticPr fontId="4"/>
  </si>
  <si>
    <t>雇用者</t>
    <rPh sb="0" eb="3">
      <t>コヨウシャ</t>
    </rPh>
    <phoneticPr fontId="4"/>
  </si>
  <si>
    <t>消費性向</t>
    <rPh sb="0" eb="2">
      <t>ショウヒ</t>
    </rPh>
    <rPh sb="2" eb="4">
      <t>セイコウ</t>
    </rPh>
    <phoneticPr fontId="4"/>
  </si>
  <si>
    <t>消費誘発</t>
    <rPh sb="0" eb="2">
      <t>ショウヒ</t>
    </rPh>
    <rPh sb="2" eb="4">
      <t>ユウハツ</t>
    </rPh>
    <phoneticPr fontId="4"/>
  </si>
  <si>
    <t>消費</t>
    <rPh sb="0" eb="2">
      <t>ショウヒ</t>
    </rPh>
    <phoneticPr fontId="4"/>
  </si>
  <si>
    <t>誘発</t>
    <rPh sb="0" eb="2">
      <t>ユウハツ</t>
    </rPh>
    <phoneticPr fontId="4"/>
  </si>
  <si>
    <t>生産誘発</t>
    <rPh sb="0" eb="2">
      <t>セイサン</t>
    </rPh>
    <rPh sb="2" eb="4">
      <t>ユウハツ</t>
    </rPh>
    <phoneticPr fontId="4"/>
  </si>
  <si>
    <t>2次</t>
    <rPh sb="1" eb="2">
      <t>ジ</t>
    </rPh>
    <phoneticPr fontId="4"/>
  </si>
  <si>
    <t>粗付加</t>
    <rPh sb="0" eb="1">
      <t>アラ</t>
    </rPh>
    <rPh sb="1" eb="3">
      <t>フカ</t>
    </rPh>
    <phoneticPr fontId="4"/>
  </si>
  <si>
    <t>総合生産</t>
    <rPh sb="0" eb="2">
      <t>ソウゴウ</t>
    </rPh>
    <rPh sb="2" eb="4">
      <t>セイサン</t>
    </rPh>
    <phoneticPr fontId="4"/>
  </si>
  <si>
    <t>総合粗付加</t>
    <rPh sb="0" eb="2">
      <t>ソウゴウ</t>
    </rPh>
    <rPh sb="2" eb="5">
      <t>ソフカ</t>
    </rPh>
    <phoneticPr fontId="4"/>
  </si>
  <si>
    <t>価値誘発</t>
    <rPh sb="0" eb="2">
      <t>カチ</t>
    </rPh>
    <rPh sb="2" eb="4">
      <t>ユウハツ</t>
    </rPh>
    <phoneticPr fontId="4"/>
  </si>
  <si>
    <t>（単位：百万円）</t>
    <rPh sb="1" eb="3">
      <t>タンイ</t>
    </rPh>
    <rPh sb="4" eb="6">
      <t>ヒャクマン</t>
    </rPh>
    <rPh sb="6" eb="7">
      <t>エン</t>
    </rPh>
    <phoneticPr fontId="4"/>
  </si>
  <si>
    <t>(単位：百万円)</t>
    <rPh sb="1" eb="3">
      <t>タンイ</t>
    </rPh>
    <rPh sb="4" eb="6">
      <t>ヒャクマン</t>
    </rPh>
    <rPh sb="6" eb="7">
      <t>エン</t>
    </rPh>
    <phoneticPr fontId="4"/>
  </si>
  <si>
    <t>A</t>
    <phoneticPr fontId="4"/>
  </si>
  <si>
    <t>B</t>
    <phoneticPr fontId="4"/>
  </si>
  <si>
    <t>輸送機械</t>
  </si>
  <si>
    <t>金属製品</t>
  </si>
  <si>
    <t>域内</t>
    <rPh sb="0" eb="2">
      <t>イキナイ</t>
    </rPh>
    <phoneticPr fontId="4"/>
  </si>
  <si>
    <t>最終需要</t>
    <rPh sb="0" eb="2">
      <t>サイシュウ</t>
    </rPh>
    <rPh sb="2" eb="4">
      <t>ジュヨウ</t>
    </rPh>
    <phoneticPr fontId="4"/>
  </si>
  <si>
    <t>平均消費性向</t>
    <rPh sb="0" eb="2">
      <t>ヘイキン</t>
    </rPh>
    <rPh sb="2" eb="4">
      <t>ショウヒ</t>
    </rPh>
    <rPh sb="4" eb="6">
      <t>セイコウ</t>
    </rPh>
    <phoneticPr fontId="2"/>
  </si>
  <si>
    <t>消費支出</t>
    <rPh sb="0" eb="2">
      <t>ショウヒ</t>
    </rPh>
    <rPh sb="2" eb="4">
      <t>シシュツ</t>
    </rPh>
    <phoneticPr fontId="2"/>
  </si>
  <si>
    <t>可処分所得</t>
    <rPh sb="0" eb="3">
      <t>カショブン</t>
    </rPh>
    <rPh sb="3" eb="5">
      <t>ショトク</t>
    </rPh>
    <phoneticPr fontId="2"/>
  </si>
  <si>
    <t>Ｈ２０平均</t>
    <rPh sb="3" eb="5">
      <t>ヘイキン</t>
    </rPh>
    <phoneticPr fontId="2"/>
  </si>
  <si>
    <t>Ｈ２１平均</t>
    <rPh sb="3" eb="5">
      <t>ヘイキン</t>
    </rPh>
    <phoneticPr fontId="2"/>
  </si>
  <si>
    <t>Ｈ２２平均</t>
    <rPh sb="3" eb="5">
      <t>ヘイキン</t>
    </rPh>
    <phoneticPr fontId="2"/>
  </si>
  <si>
    <t>■平均消費性向</t>
    <rPh sb="1" eb="3">
      <t>ヘイキン</t>
    </rPh>
    <rPh sb="3" eb="5">
      <t>ショウヒ</t>
    </rPh>
    <rPh sb="5" eb="7">
      <t>セイコウ</t>
    </rPh>
    <phoneticPr fontId="2"/>
  </si>
  <si>
    <t>(単位：円)</t>
    <rPh sb="1" eb="3">
      <t>タンイ</t>
    </rPh>
    <rPh sb="4" eb="5">
      <t>エン</t>
    </rPh>
    <phoneticPr fontId="4"/>
  </si>
  <si>
    <t>出典：総務省「家計調査」・・・道統計課HP</t>
    <rPh sb="0" eb="2">
      <t>シュッテン</t>
    </rPh>
    <rPh sb="3" eb="6">
      <t>ソウムショウ</t>
    </rPh>
    <rPh sb="7" eb="9">
      <t>カケイ</t>
    </rPh>
    <rPh sb="9" eb="11">
      <t>チョウサ</t>
    </rPh>
    <rPh sb="15" eb="19">
      <t>ドウトウケイカ</t>
    </rPh>
    <phoneticPr fontId="2"/>
  </si>
  <si>
    <t xml:space="preserve">         年平均、２人以上世帯・勤労者世帯（農林漁家含む）の消費支出及び可処分所得</t>
    <rPh sb="9" eb="12">
      <t>ネンヘイキン</t>
    </rPh>
    <rPh sb="14" eb="17">
      <t>ニンイジョウ</t>
    </rPh>
    <rPh sb="17" eb="19">
      <t>セタイ</t>
    </rPh>
    <rPh sb="20" eb="23">
      <t>キンロウシャ</t>
    </rPh>
    <rPh sb="23" eb="25">
      <t>セタイ</t>
    </rPh>
    <rPh sb="26" eb="28">
      <t>ノウリン</t>
    </rPh>
    <rPh sb="28" eb="30">
      <t>リョウカ</t>
    </rPh>
    <rPh sb="30" eb="31">
      <t>フク</t>
    </rPh>
    <rPh sb="34" eb="36">
      <t>ショウヒ</t>
    </rPh>
    <rPh sb="36" eb="38">
      <t>シシュツ</t>
    </rPh>
    <rPh sb="38" eb="39">
      <t>オヨ</t>
    </rPh>
    <rPh sb="40" eb="43">
      <t>カショブン</t>
    </rPh>
    <rPh sb="43" eb="45">
      <t>ショトク</t>
    </rPh>
    <phoneticPr fontId="2"/>
  </si>
  <si>
    <t>R=B</t>
    <phoneticPr fontId="4"/>
  </si>
  <si>
    <t>S=Q×R</t>
    <phoneticPr fontId="4"/>
  </si>
  <si>
    <t>T=S×逆行列係数</t>
    <rPh sb="4" eb="7">
      <t>ギャクギョウレツ</t>
    </rPh>
    <rPh sb="7" eb="9">
      <t>ケイスウ</t>
    </rPh>
    <phoneticPr fontId="4"/>
  </si>
  <si>
    <t>平均</t>
    <rPh sb="0" eb="2">
      <t>ヘイキン</t>
    </rPh>
    <phoneticPr fontId="4"/>
  </si>
  <si>
    <t>Q=O×P</t>
    <phoneticPr fontId="4"/>
  </si>
  <si>
    <t>直接効果算定</t>
    <rPh sb="0" eb="2">
      <t>チョクセツ</t>
    </rPh>
    <rPh sb="2" eb="4">
      <t>コウカ</t>
    </rPh>
    <rPh sb="4" eb="6">
      <t>サンテイ</t>
    </rPh>
    <phoneticPr fontId="4"/>
  </si>
  <si>
    <t>トータル</t>
    <phoneticPr fontId="4"/>
  </si>
  <si>
    <t>総合</t>
    <rPh sb="0" eb="2">
      <t>ソウゴウ</t>
    </rPh>
    <phoneticPr fontId="4"/>
  </si>
  <si>
    <t>雇用者所得</t>
    <rPh sb="0" eb="3">
      <t>コヨウシャ</t>
    </rPh>
    <rPh sb="3" eb="5">
      <t>ショトク</t>
    </rPh>
    <phoneticPr fontId="4"/>
  </si>
  <si>
    <t>価値率</t>
    <phoneticPr fontId="4"/>
  </si>
  <si>
    <t>所得率</t>
    <phoneticPr fontId="4"/>
  </si>
  <si>
    <t>パターン</t>
    <phoneticPr fontId="4"/>
  </si>
  <si>
    <t>C=A×B</t>
    <phoneticPr fontId="4"/>
  </si>
  <si>
    <t>N</t>
    <phoneticPr fontId="4"/>
  </si>
  <si>
    <t>P</t>
    <phoneticPr fontId="4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</si>
  <si>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</si>
  <si>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</si>
  <si>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</si>
  <si>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</t>
    <rPh sb="0" eb="2">
      <t>コウギョウ</t>
    </rPh>
    <phoneticPr fontId="2"/>
  </si>
  <si>
    <t>製造業</t>
    <rPh sb="0" eb="3">
      <t>セイゾウギョウ</t>
    </rPh>
    <phoneticPr fontId="2"/>
  </si>
  <si>
    <t>商業</t>
    <rPh sb="0" eb="2">
      <t>ショウギョウ</t>
    </rPh>
    <phoneticPr fontId="2"/>
  </si>
  <si>
    <t>金融・保険・不動産</t>
    <rPh sb="0" eb="2">
      <t>キンユウ</t>
    </rPh>
    <rPh sb="3" eb="5">
      <t>ホケン</t>
    </rPh>
    <rPh sb="6" eb="9">
      <t>フドウサン</t>
    </rPh>
    <phoneticPr fontId="2"/>
  </si>
  <si>
    <t>運輸・情報通信</t>
    <rPh sb="0" eb="2">
      <t>ウンユ</t>
    </rPh>
    <rPh sb="3" eb="5">
      <t>ジョウホウ</t>
    </rPh>
    <rPh sb="5" eb="7">
      <t>ツウシン</t>
    </rPh>
    <phoneticPr fontId="2"/>
  </si>
  <si>
    <t>公務</t>
    <rPh sb="0" eb="2">
      <t>コウム</t>
    </rPh>
    <phoneticPr fontId="2"/>
  </si>
  <si>
    <t>サービス業</t>
    <rPh sb="4" eb="5">
      <t>ギョウ</t>
    </rPh>
    <phoneticPr fontId="2"/>
  </si>
  <si>
    <t>分類不明</t>
    <rPh sb="0" eb="2">
      <t>ブンルイ</t>
    </rPh>
    <rPh sb="2" eb="4">
      <t>フメイ</t>
    </rPh>
    <phoneticPr fontId="2"/>
  </si>
  <si>
    <t>合計</t>
    <rPh sb="0" eb="2">
      <t>ゴウケイ</t>
    </rPh>
    <phoneticPr fontId="2"/>
  </si>
  <si>
    <t>(13部門)</t>
    <rPh sb="3" eb="5">
      <t>ブモン</t>
    </rPh>
    <phoneticPr fontId="4"/>
  </si>
  <si>
    <t>生産誘発額</t>
    <rPh sb="0" eb="2">
      <t>セイサン</t>
    </rPh>
    <rPh sb="2" eb="5">
      <t>ユウハツガク</t>
    </rPh>
    <phoneticPr fontId="4"/>
  </si>
  <si>
    <t>一次波及効果</t>
    <rPh sb="0" eb="2">
      <t>イチジ</t>
    </rPh>
    <rPh sb="2" eb="4">
      <t>ハキュウ</t>
    </rPh>
    <rPh sb="4" eb="6">
      <t>コウカ</t>
    </rPh>
    <phoneticPr fontId="4"/>
  </si>
  <si>
    <t>二次波及効果</t>
    <rPh sb="0" eb="2">
      <t>ニジ</t>
    </rPh>
    <rPh sb="2" eb="6">
      <t>ハキュウコウカ</t>
    </rPh>
    <phoneticPr fontId="4"/>
  </si>
  <si>
    <t>合計</t>
    <rPh sb="0" eb="2">
      <t>ゴウケイ</t>
    </rPh>
    <phoneticPr fontId="4"/>
  </si>
  <si>
    <t>粗付加価値誘発額</t>
    <rPh sb="0" eb="3">
      <t>ソフカ</t>
    </rPh>
    <rPh sb="3" eb="5">
      <t>カチ</t>
    </rPh>
    <rPh sb="5" eb="8">
      <t>ユウハツガク</t>
    </rPh>
    <phoneticPr fontId="4"/>
  </si>
  <si>
    <t>雇用者所得誘発効果</t>
    <rPh sb="0" eb="3">
      <t>コヨウシャ</t>
    </rPh>
    <rPh sb="3" eb="5">
      <t>ショトク</t>
    </rPh>
    <rPh sb="5" eb="7">
      <t>ユウハツ</t>
    </rPh>
    <rPh sb="7" eb="9">
      <t>コウカ</t>
    </rPh>
    <phoneticPr fontId="4"/>
  </si>
  <si>
    <t>(単位：百万円、人)</t>
    <rPh sb="1" eb="3">
      <t>タンイ</t>
    </rPh>
    <rPh sb="4" eb="6">
      <t>ヒャクマン</t>
    </rPh>
    <rPh sb="6" eb="7">
      <t>エン</t>
    </rPh>
    <rPh sb="8" eb="9">
      <t>ニン</t>
    </rPh>
    <phoneticPr fontId="4"/>
  </si>
  <si>
    <t>就業誘発係数</t>
    <rPh sb="0" eb="2">
      <t>シュウギョウ</t>
    </rPh>
    <rPh sb="2" eb="4">
      <t>ユウハツ</t>
    </rPh>
    <rPh sb="4" eb="6">
      <t>ケイスウ</t>
    </rPh>
    <phoneticPr fontId="4"/>
  </si>
  <si>
    <t>農</t>
    <rPh sb="0" eb="1">
      <t>ノウ</t>
    </rPh>
    <phoneticPr fontId="4"/>
  </si>
  <si>
    <t>林</t>
    <rPh sb="0" eb="1">
      <t>リン</t>
    </rPh>
    <phoneticPr fontId="4"/>
  </si>
  <si>
    <t>水</t>
    <rPh sb="0" eb="1">
      <t>スイ</t>
    </rPh>
    <phoneticPr fontId="4"/>
  </si>
  <si>
    <t>鉱</t>
    <rPh sb="0" eb="1">
      <t>コウ</t>
    </rPh>
    <phoneticPr fontId="4"/>
  </si>
  <si>
    <t>製</t>
    <rPh sb="0" eb="1">
      <t>セイ</t>
    </rPh>
    <phoneticPr fontId="4"/>
  </si>
  <si>
    <t>建</t>
    <rPh sb="0" eb="1">
      <t>ケン</t>
    </rPh>
    <phoneticPr fontId="4"/>
  </si>
  <si>
    <t>電</t>
    <rPh sb="0" eb="1">
      <t>デン</t>
    </rPh>
    <phoneticPr fontId="4"/>
  </si>
  <si>
    <t>卸</t>
    <rPh sb="0" eb="1">
      <t>オロシ</t>
    </rPh>
    <phoneticPr fontId="4"/>
  </si>
  <si>
    <t>金</t>
    <rPh sb="0" eb="1">
      <t>キン</t>
    </rPh>
    <phoneticPr fontId="4"/>
  </si>
  <si>
    <t>運</t>
    <rPh sb="0" eb="1">
      <t>ウン</t>
    </rPh>
    <phoneticPr fontId="4"/>
  </si>
  <si>
    <t>公</t>
    <rPh sb="0" eb="1">
      <t>コウ</t>
    </rPh>
    <phoneticPr fontId="4"/>
  </si>
  <si>
    <t>サ</t>
    <phoneticPr fontId="4"/>
  </si>
  <si>
    <t>分</t>
    <rPh sb="0" eb="1">
      <t>ブン</t>
    </rPh>
    <phoneticPr fontId="4"/>
  </si>
  <si>
    <t>水</t>
    <rPh sb="0" eb="1">
      <t>ミズ</t>
    </rPh>
    <phoneticPr fontId="4"/>
  </si>
  <si>
    <t>■就業誘発係数</t>
    <rPh sb="1" eb="3">
      <t>シュウギョウ</t>
    </rPh>
    <rPh sb="3" eb="5">
      <t>ユウハツ</t>
    </rPh>
    <rPh sb="5" eb="7">
      <t>ケイスウ</t>
    </rPh>
    <phoneticPr fontId="4"/>
  </si>
  <si>
    <t>産業連関表</t>
    <rPh sb="0" eb="2">
      <t>サンギョウ</t>
    </rPh>
    <rPh sb="2" eb="5">
      <t>レンカンヒョウ</t>
    </rPh>
    <phoneticPr fontId="4"/>
  </si>
  <si>
    <t>就業誘発人数</t>
    <rPh sb="0" eb="2">
      <t>シュウギョウ</t>
    </rPh>
    <rPh sb="2" eb="4">
      <t>ユウハツ</t>
    </rPh>
    <rPh sb="4" eb="6">
      <t>ニンズウ</t>
    </rPh>
    <phoneticPr fontId="4"/>
  </si>
  <si>
    <t>・詳細別添資料のとおり。</t>
    <rPh sb="1" eb="3">
      <t>ショウサイ</t>
    </rPh>
    <rPh sb="3" eb="5">
      <t>ベッテン</t>
    </rPh>
    <rPh sb="5" eb="7">
      <t>シリョウ</t>
    </rPh>
    <phoneticPr fontId="4"/>
  </si>
  <si>
    <t>○　与件データとして与える最終需要額は、次により算定。</t>
    <rPh sb="2" eb="4">
      <t>ヨケン</t>
    </rPh>
    <rPh sb="10" eb="11">
      <t>アタ</t>
    </rPh>
    <rPh sb="13" eb="15">
      <t>サイシュウ</t>
    </rPh>
    <rPh sb="15" eb="18">
      <t>ジュヨウガク</t>
    </rPh>
    <rPh sb="20" eb="21">
      <t>ツギ</t>
    </rPh>
    <rPh sb="24" eb="26">
      <t>サンテイ</t>
    </rPh>
    <phoneticPr fontId="4"/>
  </si>
  <si>
    <t>○　１次生産誘発効果は、［I－(I－M－N)A］-1の均衡産出高モデルにより算出。</t>
    <rPh sb="3" eb="4">
      <t>ジ</t>
    </rPh>
    <rPh sb="4" eb="6">
      <t>セイサン</t>
    </rPh>
    <rPh sb="6" eb="8">
      <t>ユウハツ</t>
    </rPh>
    <rPh sb="8" eb="10">
      <t>コウカ</t>
    </rPh>
    <rPh sb="31" eb="32">
      <t>タカ</t>
    </rPh>
    <phoneticPr fontId="4"/>
  </si>
  <si>
    <t>○　２次誘発効果は、次のとおり算出。</t>
    <rPh sb="10" eb="11">
      <t>ツギ</t>
    </rPh>
    <rPh sb="15" eb="17">
      <t>サンシュツ</t>
    </rPh>
    <phoneticPr fontId="4"/>
  </si>
  <si>
    <t>与件ﾃﾞｰﾀ</t>
    <rPh sb="0" eb="2">
      <t>ヨケン</t>
    </rPh>
    <phoneticPr fontId="4"/>
  </si>
  <si>
    <t>1次生産誘発効果</t>
    <rPh sb="1" eb="2">
      <t>ジ</t>
    </rPh>
    <rPh sb="2" eb="4">
      <t>セイサン</t>
    </rPh>
    <rPh sb="4" eb="6">
      <t>ユウハツ</t>
    </rPh>
    <rPh sb="6" eb="8">
      <t>コウカ</t>
    </rPh>
    <phoneticPr fontId="4"/>
  </si>
  <si>
    <t>2次生産誘発効果</t>
    <rPh sb="1" eb="2">
      <t>ジ</t>
    </rPh>
    <rPh sb="2" eb="4">
      <t>セイサン</t>
    </rPh>
    <rPh sb="4" eb="6">
      <t>ユウハツ</t>
    </rPh>
    <rPh sb="6" eb="8">
      <t>コウカ</t>
    </rPh>
    <phoneticPr fontId="4"/>
  </si>
  <si>
    <t>農　業</t>
    <rPh sb="0" eb="1">
      <t>ノウ</t>
    </rPh>
    <rPh sb="2" eb="3">
      <t>ギョウ</t>
    </rPh>
    <phoneticPr fontId="2"/>
  </si>
  <si>
    <t>林　業</t>
    <rPh sb="0" eb="1">
      <t>ハヤシ</t>
    </rPh>
    <rPh sb="2" eb="3">
      <t>ギョウ</t>
    </rPh>
    <phoneticPr fontId="2"/>
  </si>
  <si>
    <t>漁　業</t>
    <rPh sb="0" eb="1">
      <t>リョウ</t>
    </rPh>
    <rPh sb="2" eb="3">
      <t>ギョウ</t>
    </rPh>
    <phoneticPr fontId="2"/>
  </si>
  <si>
    <t>鉱　業</t>
    <rPh sb="0" eb="1">
      <t>コウ</t>
    </rPh>
    <rPh sb="2" eb="3">
      <t>ギョウ</t>
    </rPh>
    <phoneticPr fontId="2"/>
  </si>
  <si>
    <t>商　業</t>
    <rPh sb="0" eb="1">
      <t>ショウ</t>
    </rPh>
    <rPh sb="2" eb="3">
      <t>ギョウ</t>
    </rPh>
    <phoneticPr fontId="2"/>
  </si>
  <si>
    <t>公　務</t>
    <rPh sb="0" eb="1">
      <t>コウ</t>
    </rPh>
    <rPh sb="2" eb="3">
      <t>ツトム</t>
    </rPh>
    <phoneticPr fontId="2"/>
  </si>
  <si>
    <t>合　計</t>
    <rPh sb="0" eb="1">
      <t>ゴウ</t>
    </rPh>
    <rPh sb="2" eb="3">
      <t>ケイ</t>
    </rPh>
    <phoneticPr fontId="2"/>
  </si>
  <si>
    <t>1次生産
誘発効果</t>
    <rPh sb="1" eb="2">
      <t>ジ</t>
    </rPh>
    <rPh sb="2" eb="4">
      <t>セイサン</t>
    </rPh>
    <rPh sb="5" eb="7">
      <t>ユウハツ</t>
    </rPh>
    <rPh sb="7" eb="9">
      <t>コウカ</t>
    </rPh>
    <phoneticPr fontId="4"/>
  </si>
  <si>
    <t>2次生産
誘発効果</t>
    <rPh sb="1" eb="2">
      <t>ジ</t>
    </rPh>
    <rPh sb="2" eb="4">
      <t>セイサン</t>
    </rPh>
    <rPh sb="5" eb="7">
      <t>ユウハツ</t>
    </rPh>
    <rPh sb="7" eb="9">
      <t>コウカ</t>
    </rPh>
    <phoneticPr fontId="4"/>
  </si>
  <si>
    <t>合　計</t>
    <rPh sb="0" eb="1">
      <t>ゴウ</t>
    </rPh>
    <rPh sb="2" eb="3">
      <t>ケイ</t>
    </rPh>
    <phoneticPr fontId="4"/>
  </si>
  <si>
    <t>粗付加価値
誘発額</t>
    <rPh sb="0" eb="3">
      <t>ソフカ</t>
    </rPh>
    <rPh sb="3" eb="5">
      <t>カチ</t>
    </rPh>
    <rPh sb="6" eb="9">
      <t>ユウハツガク</t>
    </rPh>
    <phoneticPr fontId="4"/>
  </si>
  <si>
    <t>雇用者所得
誘発額</t>
    <rPh sb="0" eb="3">
      <t>コヨウシャ</t>
    </rPh>
    <rPh sb="3" eb="5">
      <t>ショトク</t>
    </rPh>
    <rPh sb="6" eb="9">
      <t>ユウハツガク</t>
    </rPh>
    <phoneticPr fontId="4"/>
  </si>
  <si>
    <t>(単位：億円)</t>
    <rPh sb="1" eb="3">
      <t>タンイ</t>
    </rPh>
    <rPh sb="4" eb="6">
      <t>オクエン</t>
    </rPh>
    <phoneticPr fontId="4"/>
  </si>
  <si>
    <t>分類</t>
    <rPh sb="0" eb="2">
      <t>ブンルイ</t>
    </rPh>
    <phoneticPr fontId="4"/>
  </si>
  <si>
    <t>漁</t>
    <rPh sb="0" eb="1">
      <t>リョウ</t>
    </rPh>
    <phoneticPr fontId="4"/>
  </si>
  <si>
    <t>商</t>
    <rPh sb="0" eb="1">
      <t>ショウ</t>
    </rPh>
    <phoneticPr fontId="4"/>
  </si>
  <si>
    <t>計</t>
    <rPh sb="0" eb="1">
      <t>ケイ</t>
    </rPh>
    <phoneticPr fontId="4"/>
  </si>
  <si>
    <t>(単位：人/年)</t>
    <rPh sb="1" eb="3">
      <t>タンイ</t>
    </rPh>
    <rPh sb="4" eb="5">
      <t>ニン</t>
    </rPh>
    <rPh sb="6" eb="7">
      <t>ネン</t>
    </rPh>
    <phoneticPr fontId="4"/>
  </si>
  <si>
    <t>生産誘発額</t>
    <rPh sb="0" eb="2">
      <t>セイサン</t>
    </rPh>
    <rPh sb="2" eb="4">
      <t>ユウハツ</t>
    </rPh>
    <rPh sb="4" eb="5">
      <t>ガク</t>
    </rPh>
    <phoneticPr fontId="4"/>
  </si>
  <si>
    <t>雇用者所得誘発額</t>
    <rPh sb="0" eb="3">
      <t>コヨウシャ</t>
    </rPh>
    <rPh sb="3" eb="5">
      <t>ショトク</t>
    </rPh>
    <rPh sb="5" eb="8">
      <t>ユウハツガク</t>
    </rPh>
    <phoneticPr fontId="4"/>
  </si>
  <si>
    <t>(単位：億円、人/年)</t>
    <rPh sb="1" eb="3">
      <t>タンイ</t>
    </rPh>
    <rPh sb="4" eb="6">
      <t>オクエン</t>
    </rPh>
    <rPh sb="7" eb="8">
      <t>ニン</t>
    </rPh>
    <rPh sb="9" eb="10">
      <t>ネン</t>
    </rPh>
    <phoneticPr fontId="4"/>
  </si>
  <si>
    <t>人/年の新規就業を誘発</t>
    <rPh sb="0" eb="1">
      <t>ニン</t>
    </rPh>
    <rPh sb="2" eb="3">
      <t>ネン</t>
    </rPh>
    <rPh sb="4" eb="6">
      <t>シンキ</t>
    </rPh>
    <rPh sb="6" eb="8">
      <t>シュウギョウ</t>
    </rPh>
    <rPh sb="9" eb="11">
      <t>ユウハツ</t>
    </rPh>
    <phoneticPr fontId="4"/>
  </si>
  <si>
    <t>億円発生</t>
    <rPh sb="0" eb="2">
      <t>オクエン</t>
    </rPh>
    <rPh sb="2" eb="4">
      <t>ハッセイ</t>
    </rPh>
    <phoneticPr fontId="4"/>
  </si>
  <si>
    <t>■　GDPを</t>
    <phoneticPr fontId="4"/>
  </si>
  <si>
    <t>■　これにより、</t>
    <phoneticPr fontId="4"/>
  </si>
  <si>
    <t>■　生産誘発額</t>
    <rPh sb="2" eb="4">
      <t>セイサン</t>
    </rPh>
    <rPh sb="4" eb="7">
      <t>ユウハツガク</t>
    </rPh>
    <phoneticPr fontId="4"/>
  </si>
  <si>
    <t>（参考）</t>
    <rPh sb="1" eb="3">
      <t>サンコウ</t>
    </rPh>
    <phoneticPr fontId="4"/>
  </si>
  <si>
    <t>産業連関分析は、一つの経済モデルであって、その分析はある一定の仮定の下に行われています。</t>
    <rPh sb="0" eb="2">
      <t>サンギョウ</t>
    </rPh>
    <rPh sb="2" eb="4">
      <t>レンカン</t>
    </rPh>
    <rPh sb="4" eb="6">
      <t>ブンセキ</t>
    </rPh>
    <rPh sb="8" eb="9">
      <t>ヒト</t>
    </rPh>
    <rPh sb="11" eb="13">
      <t>ケイザイ</t>
    </rPh>
    <rPh sb="23" eb="25">
      <t>ブンセキ</t>
    </rPh>
    <rPh sb="28" eb="30">
      <t>イッテイ</t>
    </rPh>
    <rPh sb="31" eb="33">
      <t>カテイ</t>
    </rPh>
    <rPh sb="34" eb="35">
      <t>シタ</t>
    </rPh>
    <rPh sb="36" eb="37">
      <t>オコナ</t>
    </rPh>
    <phoneticPr fontId="4"/>
  </si>
  <si>
    <t>このため、以下のような点に留意してください。</t>
    <rPh sb="5" eb="7">
      <t>イカ</t>
    </rPh>
    <rPh sb="11" eb="12">
      <t>テン</t>
    </rPh>
    <rPh sb="13" eb="15">
      <t>リュウイ</t>
    </rPh>
    <phoneticPr fontId="4"/>
  </si>
  <si>
    <t>・１つの産業は、ただ１つの生産物を生産する。</t>
    <rPh sb="4" eb="6">
      <t>サンギョウ</t>
    </rPh>
    <rPh sb="13" eb="16">
      <t>セイサンブツ</t>
    </rPh>
    <rPh sb="17" eb="19">
      <t>セイサン</t>
    </rPh>
    <phoneticPr fontId="4"/>
  </si>
  <si>
    <t>・生産水準とその投入量は規模に関して一定（規模の経済性は無い）。</t>
    <rPh sb="1" eb="3">
      <t>セイサン</t>
    </rPh>
    <rPh sb="3" eb="5">
      <t>スイジュン</t>
    </rPh>
    <rPh sb="8" eb="11">
      <t>トウニュウリョウ</t>
    </rPh>
    <rPh sb="12" eb="14">
      <t>キボ</t>
    </rPh>
    <rPh sb="15" eb="16">
      <t>カン</t>
    </rPh>
    <rPh sb="18" eb="20">
      <t>イッテイ</t>
    </rPh>
    <rPh sb="21" eb="23">
      <t>キボ</t>
    </rPh>
    <rPh sb="24" eb="27">
      <t>ケイザイセイ</t>
    </rPh>
    <rPh sb="28" eb="29">
      <t>ナ</t>
    </rPh>
    <phoneticPr fontId="4"/>
  </si>
  <si>
    <t>・外部経済・外部不経済のような、各産業間への相互干渉は無い。</t>
    <rPh sb="1" eb="3">
      <t>ガイブ</t>
    </rPh>
    <rPh sb="3" eb="5">
      <t>ケイザイ</t>
    </rPh>
    <rPh sb="6" eb="8">
      <t>ガイブ</t>
    </rPh>
    <rPh sb="8" eb="11">
      <t>フケイザイ</t>
    </rPh>
    <rPh sb="16" eb="19">
      <t>カクサンギョウ</t>
    </rPh>
    <rPh sb="19" eb="20">
      <t>カン</t>
    </rPh>
    <rPh sb="22" eb="24">
      <t>ソウゴ</t>
    </rPh>
    <rPh sb="24" eb="26">
      <t>カンショウ</t>
    </rPh>
    <rPh sb="27" eb="28">
      <t>ナ</t>
    </rPh>
    <phoneticPr fontId="4"/>
  </si>
  <si>
    <t>・投入係数は、短期的には変わらないものと仮定している。</t>
    <rPh sb="1" eb="3">
      <t>トウニュウ</t>
    </rPh>
    <rPh sb="3" eb="5">
      <t>ケイスウ</t>
    </rPh>
    <rPh sb="7" eb="10">
      <t>タンキテキ</t>
    </rPh>
    <rPh sb="12" eb="13">
      <t>カ</t>
    </rPh>
    <rPh sb="20" eb="22">
      <t>カテイ</t>
    </rPh>
    <phoneticPr fontId="4"/>
  </si>
  <si>
    <t>・在庫調整などにより、波及が中断することはないものと仮定している。</t>
    <rPh sb="1" eb="3">
      <t>ザイコ</t>
    </rPh>
    <rPh sb="3" eb="5">
      <t>チョウセイ</t>
    </rPh>
    <rPh sb="11" eb="13">
      <t>ハキュウ</t>
    </rPh>
    <rPh sb="14" eb="16">
      <t>チュウダン</t>
    </rPh>
    <rPh sb="26" eb="28">
      <t>カテイ</t>
    </rPh>
    <phoneticPr fontId="4"/>
  </si>
  <si>
    <t>・いつ頃、どの産業に、どの程度の波及が及ぶかは分からないものと仮定している。</t>
    <rPh sb="3" eb="4">
      <t>ゴロ</t>
    </rPh>
    <rPh sb="7" eb="9">
      <t>サンギョウ</t>
    </rPh>
    <rPh sb="13" eb="15">
      <t>テイド</t>
    </rPh>
    <rPh sb="16" eb="18">
      <t>ハキュウ</t>
    </rPh>
    <rPh sb="19" eb="20">
      <t>オヨ</t>
    </rPh>
    <rPh sb="23" eb="24">
      <t>ワ</t>
    </rPh>
    <rPh sb="31" eb="33">
      <t>カテイ</t>
    </rPh>
    <phoneticPr fontId="4"/>
  </si>
  <si>
    <t xml:space="preserve">・生産増加（直接及び１次効果）→雇用者所得増加 </t>
    <phoneticPr fontId="4"/>
  </si>
  <si>
    <t>　　→家計消費支出増加（新規最終需要の発生)　→生産増加（２次効果）</t>
    <phoneticPr fontId="4"/>
  </si>
  <si>
    <t>○　２次効果の消費ベクトルは、直接・１次誘発効果における雇用者所得誘発の額に北海道の</t>
    <rPh sb="38" eb="41">
      <t>ホッカイドウ</t>
    </rPh>
    <phoneticPr fontId="4"/>
  </si>
  <si>
    <t>(注)四捨五入の関係で、内訳の合計と合計項目の値が一致しないことがある。</t>
    <rPh sb="1" eb="2">
      <t>チュウ</t>
    </rPh>
    <rPh sb="3" eb="7">
      <t>シシャゴニュウ</t>
    </rPh>
    <rPh sb="8" eb="10">
      <t>カンケイ</t>
    </rPh>
    <rPh sb="12" eb="14">
      <t>ウチワケ</t>
    </rPh>
    <rPh sb="15" eb="17">
      <t>ゴウケイ</t>
    </rPh>
    <rPh sb="18" eb="20">
      <t>ゴウケイ</t>
    </rPh>
    <rPh sb="20" eb="22">
      <t>コウモク</t>
    </rPh>
    <rPh sb="23" eb="24">
      <t>アタイ</t>
    </rPh>
    <rPh sb="25" eb="27">
      <t>イッチ</t>
    </rPh>
    <phoneticPr fontId="4"/>
  </si>
  <si>
    <t>-</t>
    <phoneticPr fontId="4"/>
  </si>
  <si>
    <t>　・　実体経済においては、生産に増減があった場合、一人あたりの就業時間を増減させる</t>
    <rPh sb="3" eb="5">
      <t>ジッタイ</t>
    </rPh>
    <rPh sb="5" eb="7">
      <t>ケイザイ</t>
    </rPh>
    <rPh sb="13" eb="15">
      <t>セイサン</t>
    </rPh>
    <rPh sb="16" eb="18">
      <t>ゾウゲン</t>
    </rPh>
    <rPh sb="22" eb="24">
      <t>バアイ</t>
    </rPh>
    <rPh sb="25" eb="27">
      <t>ヒトリ</t>
    </rPh>
    <rPh sb="31" eb="33">
      <t>シュウギョウ</t>
    </rPh>
    <rPh sb="33" eb="35">
      <t>ジカン</t>
    </rPh>
    <rPh sb="36" eb="38">
      <t>ゾウゲン</t>
    </rPh>
    <phoneticPr fontId="2"/>
  </si>
  <si>
    <t>　　ことで対応することも考えられるため、すぐに雇用の増減に結びつくわけではないこと</t>
    <rPh sb="5" eb="7">
      <t>タイオウ</t>
    </rPh>
    <rPh sb="12" eb="13">
      <t>カンガ</t>
    </rPh>
    <rPh sb="23" eb="25">
      <t>コヨウ</t>
    </rPh>
    <rPh sb="26" eb="28">
      <t>ゾウゲン</t>
    </rPh>
    <rPh sb="29" eb="30">
      <t>ムス</t>
    </rPh>
    <phoneticPr fontId="2"/>
  </si>
  <si>
    <t>　　に留意。</t>
    <phoneticPr fontId="4"/>
  </si>
  <si>
    <t>(注)端数処理の関係で、各項目の合計値と合計項目の値が一致しない場合がある。</t>
    <rPh sb="1" eb="2">
      <t>チュウ</t>
    </rPh>
    <rPh sb="3" eb="5">
      <t>ハスウ</t>
    </rPh>
    <rPh sb="5" eb="7">
      <t>ショリ</t>
    </rPh>
    <rPh sb="8" eb="10">
      <t>カンケイ</t>
    </rPh>
    <rPh sb="12" eb="15">
      <t>カクコウモク</t>
    </rPh>
    <rPh sb="16" eb="19">
      <t>ゴウケイチ</t>
    </rPh>
    <rPh sb="20" eb="22">
      <t>ゴウケイ</t>
    </rPh>
    <rPh sb="22" eb="24">
      <t>コウモク</t>
    </rPh>
    <rPh sb="25" eb="26">
      <t>アタイ</t>
    </rPh>
    <rPh sb="27" eb="29">
      <t>イッチ</t>
    </rPh>
    <rPh sb="32" eb="34">
      <t>バアイ</t>
    </rPh>
    <phoneticPr fontId="4"/>
  </si>
  <si>
    <t>　　同様に、他の表の値と一致しない場合がある。</t>
    <rPh sb="2" eb="4">
      <t>ドウヨウ</t>
    </rPh>
    <rPh sb="6" eb="7">
      <t>タ</t>
    </rPh>
    <rPh sb="8" eb="9">
      <t>ヒョウ</t>
    </rPh>
    <rPh sb="10" eb="11">
      <t>アタイ</t>
    </rPh>
    <rPh sb="12" eb="14">
      <t>イッチ</t>
    </rPh>
    <rPh sb="17" eb="19">
      <t>バアイ</t>
    </rPh>
    <phoneticPr fontId="4"/>
  </si>
  <si>
    <t>直接効果の</t>
    <rPh sb="0" eb="2">
      <t>チョクセツ</t>
    </rPh>
    <rPh sb="2" eb="4">
      <t>コウカ</t>
    </rPh>
    <phoneticPr fontId="4"/>
  </si>
  <si>
    <t>生産波及額</t>
    <rPh sb="0" eb="2">
      <t>セイサン</t>
    </rPh>
    <rPh sb="2" eb="4">
      <t>ハキュウ</t>
    </rPh>
    <rPh sb="4" eb="5">
      <t>ガク</t>
    </rPh>
    <phoneticPr fontId="4"/>
  </si>
  <si>
    <t>一次波及効果算定</t>
    <rPh sb="0" eb="2">
      <t>イチジ</t>
    </rPh>
    <rPh sb="2" eb="4">
      <t>ハキュウ</t>
    </rPh>
    <rPh sb="4" eb="6">
      <t>コウカ</t>
    </rPh>
    <rPh sb="6" eb="8">
      <t>サンテイ</t>
    </rPh>
    <phoneticPr fontId="4"/>
  </si>
  <si>
    <t>民間</t>
    <rPh sb="0" eb="2">
      <t>ミンカン</t>
    </rPh>
    <phoneticPr fontId="4"/>
  </si>
  <si>
    <t>消費支出</t>
    <rPh sb="0" eb="2">
      <t>ショウヒ</t>
    </rPh>
    <rPh sb="2" eb="4">
      <t>シシュツ</t>
    </rPh>
    <phoneticPr fontId="4"/>
  </si>
  <si>
    <t>(与件データ)</t>
    <rPh sb="1" eb="3">
      <t>ヨケン</t>
    </rPh>
    <phoneticPr fontId="4"/>
  </si>
  <si>
    <t>直接効果</t>
    <rPh sb="0" eb="2">
      <t>チョクセツ</t>
    </rPh>
    <rPh sb="2" eb="4">
      <t>コウカ</t>
    </rPh>
    <phoneticPr fontId="4"/>
  </si>
  <si>
    <t>投入係数</t>
    <rPh sb="0" eb="2">
      <t>トウニュウ</t>
    </rPh>
    <rPh sb="2" eb="4">
      <t>ケイスウ</t>
    </rPh>
    <phoneticPr fontId="4"/>
  </si>
  <si>
    <t>B　自給率</t>
    <rPh sb="2" eb="5">
      <t>ジキュウリツ</t>
    </rPh>
    <phoneticPr fontId="4"/>
  </si>
  <si>
    <t>N　平均消費性向</t>
    <rPh sb="2" eb="4">
      <t>ヘイキン</t>
    </rPh>
    <rPh sb="4" eb="6">
      <t>ショウヒ</t>
    </rPh>
    <rPh sb="6" eb="8">
      <t>セイコウ</t>
    </rPh>
    <phoneticPr fontId="4"/>
  </si>
  <si>
    <t>P　消費パターン</t>
    <rPh sb="2" eb="4">
      <t>ショウヒ</t>
    </rPh>
    <phoneticPr fontId="4"/>
  </si>
  <si>
    <t>Q　消費誘発</t>
    <rPh sb="2" eb="4">
      <t>ショウヒ</t>
    </rPh>
    <rPh sb="4" eb="6">
      <t>ユウハツ</t>
    </rPh>
    <phoneticPr fontId="4"/>
  </si>
  <si>
    <t>S　域内消費誘発</t>
    <rPh sb="2" eb="4">
      <t>イキナイ</t>
    </rPh>
    <rPh sb="4" eb="6">
      <t>ショウヒ</t>
    </rPh>
    <rPh sb="6" eb="8">
      <t>ユウハツ</t>
    </rPh>
    <phoneticPr fontId="4"/>
  </si>
  <si>
    <t>逆行列係数</t>
    <rPh sb="0" eb="3">
      <t>ギャクギョウレツ</t>
    </rPh>
    <rPh sb="3" eb="5">
      <t>ケイスウ</t>
    </rPh>
    <phoneticPr fontId="4"/>
  </si>
  <si>
    <t>１次生産波及効果</t>
    <rPh sb="1" eb="2">
      <t>ジ</t>
    </rPh>
    <rPh sb="2" eb="4">
      <t>セイサン</t>
    </rPh>
    <rPh sb="4" eb="8">
      <t>ハキュウコウカ</t>
    </rPh>
    <phoneticPr fontId="4"/>
  </si>
  <si>
    <t>２次生産波及効果</t>
    <rPh sb="1" eb="2">
      <t>ジ</t>
    </rPh>
    <rPh sb="2" eb="4">
      <t>セイサン</t>
    </rPh>
    <rPh sb="4" eb="8">
      <t>ハキュウコウカ</t>
    </rPh>
    <phoneticPr fontId="4"/>
  </si>
  <si>
    <t>C　域内直接効果</t>
    <rPh sb="2" eb="4">
      <t>イキナイ</t>
    </rPh>
    <rPh sb="4" eb="6">
      <t>チョクセツ</t>
    </rPh>
    <rPh sb="6" eb="8">
      <t>コウカ</t>
    </rPh>
    <phoneticPr fontId="4"/>
  </si>
  <si>
    <t>　  (需要増加額)(直接効果)</t>
  </si>
  <si>
    <t>１次波及効果分(＝M)</t>
    <rPh sb="1" eb="2">
      <t>ジ</t>
    </rPh>
    <rPh sb="2" eb="6">
      <t>ハキュウコウカ</t>
    </rPh>
    <rPh sb="6" eb="7">
      <t>ブン</t>
    </rPh>
    <phoneticPr fontId="4"/>
  </si>
  <si>
    <t>R　自給率(＝B)</t>
    <rPh sb="2" eb="5">
      <t>ジキュウリツ</t>
    </rPh>
    <phoneticPr fontId="4"/>
  </si>
  <si>
    <t>M　１次雇用者所得</t>
    <rPh sb="3" eb="4">
      <t>ジ</t>
    </rPh>
    <rPh sb="4" eb="7">
      <t>コヨウシャ</t>
    </rPh>
    <rPh sb="7" eb="9">
      <t>ショトク</t>
    </rPh>
    <phoneticPr fontId="4"/>
  </si>
  <si>
    <t xml:space="preserve"> 輸移入額</t>
  </si>
  <si>
    <t>T　２次生産誘発</t>
    <rPh sb="3" eb="4">
      <t>ジ</t>
    </rPh>
    <rPh sb="4" eb="6">
      <t>セイサン</t>
    </rPh>
    <rPh sb="6" eb="8">
      <t>ユウハツ</t>
    </rPh>
    <phoneticPr fontId="4"/>
  </si>
  <si>
    <t>U　２次粗付加価値</t>
    <rPh sb="3" eb="4">
      <t>ジ</t>
    </rPh>
    <rPh sb="4" eb="7">
      <t>ソフカ</t>
    </rPh>
    <rPh sb="7" eb="9">
      <t>カチ</t>
    </rPh>
    <phoneticPr fontId="4"/>
  </si>
  <si>
    <t>V　２次雇用者所得</t>
    <rPh sb="3" eb="4">
      <t>ジ</t>
    </rPh>
    <rPh sb="4" eb="7">
      <t>コヨウシャ</t>
    </rPh>
    <rPh sb="7" eb="9">
      <t>ショトク</t>
    </rPh>
    <phoneticPr fontId="4"/>
  </si>
  <si>
    <t>D</t>
    <phoneticPr fontId="4"/>
  </si>
  <si>
    <t>E=C×D</t>
    <phoneticPr fontId="4"/>
  </si>
  <si>
    <t>F</t>
    <phoneticPr fontId="4"/>
  </si>
  <si>
    <t>H=C×投入係数</t>
    <rPh sb="4" eb="6">
      <t>トウニュウ</t>
    </rPh>
    <rPh sb="6" eb="8">
      <t>ケイスウ</t>
    </rPh>
    <phoneticPr fontId="4"/>
  </si>
  <si>
    <t>I=B</t>
    <phoneticPr fontId="4"/>
  </si>
  <si>
    <t>G=C×F</t>
    <phoneticPr fontId="4"/>
  </si>
  <si>
    <t>J=H×I</t>
    <phoneticPr fontId="4"/>
  </si>
  <si>
    <t>K=J×逆行列係数</t>
    <rPh sb="4" eb="7">
      <t>ギャクギョウレツ</t>
    </rPh>
    <phoneticPr fontId="4"/>
  </si>
  <si>
    <t>L=D×K</t>
    <phoneticPr fontId="4"/>
  </si>
  <si>
    <t>M=F×K</t>
    <phoneticPr fontId="4"/>
  </si>
  <si>
    <t>O=(G+M)×N</t>
    <phoneticPr fontId="4"/>
  </si>
  <si>
    <t>U=D×T</t>
    <phoneticPr fontId="4"/>
  </si>
  <si>
    <t>V=F×T</t>
    <phoneticPr fontId="4"/>
  </si>
  <si>
    <t>W=C+K+T</t>
    <phoneticPr fontId="4"/>
  </si>
  <si>
    <t>Ｘ=E+L+U</t>
    <phoneticPr fontId="4"/>
  </si>
  <si>
    <t>Y=G+M+V</t>
    <phoneticPr fontId="4"/>
  </si>
  <si>
    <t>２次波及効果算定</t>
    <rPh sb="1" eb="2">
      <t>ジ</t>
    </rPh>
    <rPh sb="2" eb="6">
      <t>ハキュウコウカ</t>
    </rPh>
    <rPh sb="6" eb="8">
      <t>サンテイ</t>
    </rPh>
    <phoneticPr fontId="4"/>
  </si>
  <si>
    <t>Check=0</t>
    <phoneticPr fontId="4"/>
  </si>
  <si>
    <t>サ</t>
    <phoneticPr fontId="4"/>
  </si>
  <si>
    <t>Check</t>
    <phoneticPr fontId="4"/>
  </si>
  <si>
    <t>(注)1 四捨五入の関係で、内訳の合計と合計項目の値が一致しないことがある。</t>
    <rPh sb="1" eb="2">
      <t>チュウ</t>
    </rPh>
    <rPh sb="5" eb="9">
      <t>シシャゴニュウ</t>
    </rPh>
    <rPh sb="10" eb="12">
      <t>カンケイ</t>
    </rPh>
    <rPh sb="14" eb="16">
      <t>ウチワケ</t>
    </rPh>
    <rPh sb="17" eb="19">
      <t>ゴウケイ</t>
    </rPh>
    <rPh sb="20" eb="22">
      <t>ゴウケイ</t>
    </rPh>
    <rPh sb="22" eb="24">
      <t>コウモク</t>
    </rPh>
    <rPh sb="25" eb="26">
      <t>アタイ</t>
    </rPh>
    <rPh sb="27" eb="29">
      <t>イッチ</t>
    </rPh>
    <phoneticPr fontId="4"/>
  </si>
  <si>
    <r>
      <t>億円押し上げ</t>
    </r>
    <r>
      <rPr>
        <vertAlign val="superscript"/>
        <sz val="16"/>
        <color theme="1"/>
        <rFont val="HG丸ｺﾞｼｯｸM-PRO"/>
        <family val="3"/>
        <charset val="128"/>
      </rPr>
      <t>(注)</t>
    </r>
    <rPh sb="0" eb="2">
      <t>オクエン</t>
    </rPh>
    <rPh sb="2" eb="3">
      <t>オ</t>
    </rPh>
    <rPh sb="4" eb="5">
      <t>ア</t>
    </rPh>
    <phoneticPr fontId="4"/>
  </si>
  <si>
    <t>(注)ただし、家計外消費を含む</t>
    <phoneticPr fontId="4"/>
  </si>
  <si>
    <t>生産誘発額</t>
    <rPh sb="0" eb="2">
      <t>セイサン</t>
    </rPh>
    <rPh sb="2" eb="5">
      <t>ユウハツガク</t>
    </rPh>
    <phoneticPr fontId="4"/>
  </si>
  <si>
    <t>粗付加価値
誘発額</t>
    <rPh sb="0" eb="3">
      <t>ソフカ</t>
    </rPh>
    <rPh sb="3" eb="5">
      <t>カチ</t>
    </rPh>
    <rPh sb="6" eb="9">
      <t>ユウハツガク</t>
    </rPh>
    <phoneticPr fontId="4"/>
  </si>
  <si>
    <t>雇用者所得
誘発額</t>
    <rPh sb="0" eb="3">
      <t>コヨウシャ</t>
    </rPh>
    <rPh sb="3" eb="5">
      <t>ショトク</t>
    </rPh>
    <rPh sb="6" eb="9">
      <t>ユウハツガク</t>
    </rPh>
    <phoneticPr fontId="4"/>
  </si>
  <si>
    <t>直接効果</t>
    <rPh sb="0" eb="2">
      <t>チョクセツ</t>
    </rPh>
    <rPh sb="2" eb="4">
      <t>コウカ</t>
    </rPh>
    <phoneticPr fontId="4"/>
  </si>
  <si>
    <t>サ</t>
  </si>
  <si>
    <t>就業誘発人数</t>
    <rPh sb="0" eb="2">
      <t>シュウギョウ</t>
    </rPh>
    <rPh sb="2" eb="4">
      <t>ユウハツ</t>
    </rPh>
    <rPh sb="4" eb="6">
      <t>ニンズウ</t>
    </rPh>
    <phoneticPr fontId="4"/>
  </si>
  <si>
    <t>雇用誘発人数</t>
    <rPh sb="0" eb="2">
      <t>コヨウ</t>
    </rPh>
    <rPh sb="2" eb="4">
      <t>ユウハツ</t>
    </rPh>
    <rPh sb="4" eb="6">
      <t>ニンズウ</t>
    </rPh>
    <phoneticPr fontId="4"/>
  </si>
  <si>
    <t>１次生産誘発効果</t>
    <rPh sb="1" eb="2">
      <t>ジ</t>
    </rPh>
    <rPh sb="2" eb="4">
      <t>セイサン</t>
    </rPh>
    <rPh sb="4" eb="6">
      <t>ユウハツ</t>
    </rPh>
    <rPh sb="6" eb="8">
      <t>コウカ</t>
    </rPh>
    <phoneticPr fontId="4"/>
  </si>
  <si>
    <t>２次生産誘発効果</t>
    <rPh sb="1" eb="2">
      <t>ジ</t>
    </rPh>
    <rPh sb="2" eb="4">
      <t>セイサン</t>
    </rPh>
    <rPh sb="4" eb="6">
      <t>ユウハツ</t>
    </rPh>
    <rPh sb="6" eb="8">
      <t>コウカ</t>
    </rPh>
    <phoneticPr fontId="4"/>
  </si>
  <si>
    <t>A　最終需要額(与件ﾃﾞｰﾀ)</t>
    <rPh sb="2" eb="4">
      <t>サイシュウ</t>
    </rPh>
    <rPh sb="4" eb="6">
      <t>ジュヨウ</t>
    </rPh>
    <rPh sb="6" eb="7">
      <t>ガク</t>
    </rPh>
    <rPh sb="8" eb="10">
      <t>ヨケン</t>
    </rPh>
    <phoneticPr fontId="4"/>
  </si>
  <si>
    <t>うち家計外消費</t>
    <rPh sb="2" eb="5">
      <t>カケイガイ</t>
    </rPh>
    <rPh sb="5" eb="7">
      <t>ショウヒ</t>
    </rPh>
    <phoneticPr fontId="4"/>
  </si>
  <si>
    <t>うち付加価値</t>
    <rPh sb="2" eb="4">
      <t>フカ</t>
    </rPh>
    <rPh sb="4" eb="6">
      <t>カチ</t>
    </rPh>
    <phoneticPr fontId="4"/>
  </si>
  <si>
    <t>O　民間消費支出</t>
    <rPh sb="2" eb="4">
      <t>ミンカン</t>
    </rPh>
    <rPh sb="4" eb="6">
      <t>ショウヒ</t>
    </rPh>
    <rPh sb="6" eb="8">
      <t>シシュツ</t>
    </rPh>
    <phoneticPr fontId="4"/>
  </si>
  <si>
    <t>H　粗付加
     価値率</t>
    <rPh sb="2" eb="3">
      <t>アラ</t>
    </rPh>
    <rPh sb="3" eb="5">
      <t>フカ</t>
    </rPh>
    <rPh sb="11" eb="13">
      <t>カチ</t>
    </rPh>
    <rPh sb="13" eb="14">
      <t>リツ</t>
    </rPh>
    <phoneticPr fontId="4"/>
  </si>
  <si>
    <t>K　雇用者
     所得率</t>
    <rPh sb="2" eb="5">
      <t>コヨウシャ</t>
    </rPh>
    <rPh sb="11" eb="14">
      <t>ショトクリツ</t>
    </rPh>
    <phoneticPr fontId="4"/>
  </si>
  <si>
    <t>D　粗付加
     価値率</t>
    <rPh sb="2" eb="3">
      <t>アラ</t>
    </rPh>
    <rPh sb="3" eb="5">
      <t>フカ</t>
    </rPh>
    <rPh sb="11" eb="13">
      <t>カチ</t>
    </rPh>
    <rPh sb="13" eb="14">
      <t>リツ</t>
    </rPh>
    <phoneticPr fontId="4"/>
  </si>
  <si>
    <t>F　雇用者
     所得率</t>
    <rPh sb="2" eb="5">
      <t>コヨウシャ</t>
    </rPh>
    <rPh sb="11" eb="14">
      <t>ショトクリツ</t>
    </rPh>
    <phoneticPr fontId="4"/>
  </si>
  <si>
    <t>E　直接効果粗付加価値</t>
    <rPh sb="2" eb="4">
      <t>チョクセツ</t>
    </rPh>
    <rPh sb="4" eb="6">
      <t>コウカ</t>
    </rPh>
    <rPh sb="6" eb="9">
      <t>ソフカ</t>
    </rPh>
    <rPh sb="9" eb="11">
      <t>カチ</t>
    </rPh>
    <phoneticPr fontId="4"/>
  </si>
  <si>
    <t>雇用者所得※</t>
    <rPh sb="0" eb="3">
      <t>コヨウシャ</t>
    </rPh>
    <rPh sb="3" eb="5">
      <t>ショトク</t>
    </rPh>
    <phoneticPr fontId="4"/>
  </si>
  <si>
    <t>H　直接効果の生産波及額</t>
    <rPh sb="2" eb="4">
      <t>チョクセツ</t>
    </rPh>
    <rPh sb="4" eb="6">
      <t>コウカ</t>
    </rPh>
    <rPh sb="7" eb="9">
      <t>セイサン</t>
    </rPh>
    <rPh sb="9" eb="11">
      <t>ハキュウ</t>
    </rPh>
    <rPh sb="11" eb="12">
      <t>ガク</t>
    </rPh>
    <phoneticPr fontId="4"/>
  </si>
  <si>
    <t xml:space="preserve"> I　自給率(=B)</t>
    <rPh sb="3" eb="6">
      <t>ジキュウリツ</t>
    </rPh>
    <phoneticPr fontId="4"/>
  </si>
  <si>
    <t>J　域内最終需要</t>
    <rPh sb="2" eb="4">
      <t>イキナイ</t>
    </rPh>
    <rPh sb="4" eb="6">
      <t>サイシュウ</t>
    </rPh>
    <rPh sb="6" eb="8">
      <t>ジュヨウ</t>
    </rPh>
    <phoneticPr fontId="4"/>
  </si>
  <si>
    <t>K　１次生産誘発</t>
    <rPh sb="3" eb="4">
      <t>ジ</t>
    </rPh>
    <rPh sb="4" eb="6">
      <t>セイサン</t>
    </rPh>
    <rPh sb="6" eb="8">
      <t>ユウハツ</t>
    </rPh>
    <phoneticPr fontId="4"/>
  </si>
  <si>
    <t>L　１次粗付加価値</t>
    <rPh sb="3" eb="4">
      <t>ジ</t>
    </rPh>
    <rPh sb="4" eb="7">
      <t>ソフカ</t>
    </rPh>
    <rPh sb="7" eb="9">
      <t>カチ</t>
    </rPh>
    <phoneticPr fontId="4"/>
  </si>
  <si>
    <t>雇用者所得の合計額(G＋M)</t>
    <rPh sb="0" eb="3">
      <t>コヨウシャ</t>
    </rPh>
    <rPh sb="3" eb="5">
      <t>ショトク</t>
    </rPh>
    <rPh sb="6" eb="8">
      <t>ゴウケイ</t>
    </rPh>
    <rPh sb="8" eb="9">
      <t>ガク</t>
    </rPh>
    <phoneticPr fontId="4"/>
  </si>
  <si>
    <t>直接効果分(＝G)</t>
    <rPh sb="0" eb="2">
      <t>チョクセツ</t>
    </rPh>
    <rPh sb="2" eb="4">
      <t>コウカ</t>
    </rPh>
    <rPh sb="4" eb="5">
      <t>ブン</t>
    </rPh>
    <phoneticPr fontId="4"/>
  </si>
  <si>
    <t>（参考）生産誘発額等のまとめ</t>
    <rPh sb="1" eb="3">
      <t>サンコウ</t>
    </rPh>
    <rPh sb="4" eb="6">
      <t>セイサン</t>
    </rPh>
    <rPh sb="6" eb="9">
      <t>ユウハツガク</t>
    </rPh>
    <rPh sb="9" eb="10">
      <t>トウ</t>
    </rPh>
    <phoneticPr fontId="4"/>
  </si>
  <si>
    <t>一次波及効果</t>
    <rPh sb="0" eb="2">
      <t>イチジ</t>
    </rPh>
    <rPh sb="2" eb="6">
      <t>ハキュウコウカ</t>
    </rPh>
    <phoneticPr fontId="4"/>
  </si>
  <si>
    <t>項　　目</t>
    <rPh sb="0" eb="1">
      <t>コウ</t>
    </rPh>
    <rPh sb="3" eb="4">
      <t>メ</t>
    </rPh>
    <phoneticPr fontId="4"/>
  </si>
  <si>
    <t>（単位：百万円）</t>
    <rPh sb="1" eb="3">
      <t>タンイ</t>
    </rPh>
    <rPh sb="4" eb="6">
      <t>ヒャクマン</t>
    </rPh>
    <rPh sb="6" eb="7">
      <t>エン</t>
    </rPh>
    <phoneticPr fontId="4"/>
  </si>
  <si>
    <t>　地域間産業連関表の民間消費支出パターンで分割し算出。</t>
    <rPh sb="1" eb="4">
      <t>チイキカン</t>
    </rPh>
    <rPh sb="4" eb="6">
      <t>サンギョウ</t>
    </rPh>
    <rPh sb="6" eb="9">
      <t>レンカンヒョウ</t>
    </rPh>
    <phoneticPr fontId="4"/>
  </si>
  <si>
    <t>０１</t>
  </si>
  <si>
    <t>０２</t>
  </si>
  <si>
    <t>０３</t>
  </si>
  <si>
    <t>０４</t>
  </si>
  <si>
    <t>０５</t>
  </si>
  <si>
    <t>０６</t>
  </si>
  <si>
    <t>０７</t>
  </si>
  <si>
    <t>０８</t>
  </si>
  <si>
    <t>０９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</si>
  <si>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</si>
  <si>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</si>
  <si>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</si>
  <si>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</si>
  <si>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</si>
  <si>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</si>
  <si>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</si>
  <si>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</si>
  <si>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</si>
  <si>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</si>
  <si>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</si>
  <si>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</si>
  <si>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</si>
  <si>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</si>
  <si>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</si>
  <si>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</si>
  <si>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</si>
  <si>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</si>
  <si>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</si>
  <si>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</si>
  <si>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</si>
  <si>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</si>
  <si>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</si>
  <si>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</si>
  <si>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</si>
  <si>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</si>
  <si>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</si>
  <si>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</si>
  <si>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一般機械</t>
  </si>
  <si>
    <t>３８</t>
  </si>
  <si>
    <t>電気機械</t>
  </si>
  <si>
    <t>３９</t>
  </si>
  <si>
    <t>４０</t>
  </si>
  <si>
    <t>４１</t>
  </si>
  <si>
    <t>４２</t>
  </si>
  <si>
    <t>４３</t>
  </si>
  <si>
    <t>４４</t>
  </si>
  <si>
    <t>４５</t>
  </si>
  <si>
    <t>４６</t>
  </si>
  <si>
    <t>４７</t>
  </si>
  <si>
    <t>４８</t>
  </si>
  <si>
    <t>４９</t>
  </si>
  <si>
    <t>５０</t>
  </si>
  <si>
    <t>５１</t>
  </si>
  <si>
    <t>不動産</t>
  </si>
  <si>
    <t>５２</t>
  </si>
  <si>
    <t>５３</t>
  </si>
  <si>
    <t>通信・放送</t>
  </si>
  <si>
    <t>５４</t>
  </si>
  <si>
    <t>５５</t>
  </si>
  <si>
    <t>５６</t>
  </si>
  <si>
    <t>教育・研究</t>
  </si>
  <si>
    <t>５７</t>
  </si>
  <si>
    <t>５８</t>
  </si>
  <si>
    <t>５９</t>
  </si>
  <si>
    <t>６０</t>
  </si>
  <si>
    <t>６１</t>
  </si>
  <si>
    <t>６２</t>
  </si>
  <si>
    <t>６３</t>
  </si>
  <si>
    <t>圏域内生産額</t>
    <rPh sb="0" eb="1">
      <t>ケン</t>
    </rPh>
    <rPh sb="1" eb="3">
      <t>イキナイ</t>
    </rPh>
    <rPh sb="3" eb="6">
      <t>セイサンガク</t>
    </rPh>
    <phoneticPr fontId="3"/>
  </si>
  <si>
    <t>サ</t>
    <phoneticPr fontId="4"/>
  </si>
  <si>
    <t>水　産</t>
  </si>
  <si>
    <t>その他の</t>
  </si>
  <si>
    <t>化      学</t>
  </si>
  <si>
    <t>内生部門</t>
    <rPh sb="2" eb="4">
      <t>ブモン</t>
    </rPh>
    <phoneticPr fontId="5"/>
  </si>
  <si>
    <t>サービス</t>
  </si>
  <si>
    <t>飲　料</t>
  </si>
  <si>
    <t>製版・製本</t>
  </si>
  <si>
    <t>土石製品</t>
  </si>
  <si>
    <t>一次製品</t>
  </si>
  <si>
    <t xml:space="preserve">製造品 </t>
  </si>
  <si>
    <t>建　築</t>
  </si>
  <si>
    <t>電　力</t>
  </si>
  <si>
    <t>廃棄物処理</t>
  </si>
  <si>
    <t>商　業</t>
  </si>
  <si>
    <t>運　輸</t>
  </si>
  <si>
    <t>公　務</t>
  </si>
  <si>
    <t>・社会保障</t>
  </si>
  <si>
    <t>介　護</t>
  </si>
  <si>
    <t>家計外消費支出</t>
  </si>
  <si>
    <t>雇用者所得</t>
  </si>
  <si>
    <t>営業余剰</t>
  </si>
  <si>
    <t>資本減耗引当</t>
  </si>
  <si>
    <t>粗付加価値部門計</t>
  </si>
  <si>
    <t>域内生産額</t>
  </si>
  <si>
    <t>行　　　和</t>
  </si>
  <si>
    <t>列和</t>
  </si>
  <si>
    <t>・●●により、圏域内最終需要が●億円増加したものと仮定する。</t>
    <rPh sb="7" eb="8">
      <t>ケン</t>
    </rPh>
    <rPh sb="8" eb="10">
      <t>イキナイ</t>
    </rPh>
    <rPh sb="10" eb="12">
      <t>サイシュウ</t>
    </rPh>
    <rPh sb="12" eb="14">
      <t>ジュヨウ</t>
    </rPh>
    <rPh sb="16" eb="18">
      <t>オクエン</t>
    </rPh>
    <rPh sb="18" eb="20">
      <t>ゾウカ</t>
    </rPh>
    <rPh sb="25" eb="27">
      <t>カテイ</t>
    </rPh>
    <phoneticPr fontId="4"/>
  </si>
  <si>
    <t>Ｈ２３平均</t>
    <rPh sb="3" eb="5">
      <t>ヘイキン</t>
    </rPh>
    <phoneticPr fontId="2"/>
  </si>
  <si>
    <t>Ｈ２４平均</t>
    <rPh sb="3" eb="5">
      <t>ヘイキン</t>
    </rPh>
    <phoneticPr fontId="2"/>
  </si>
  <si>
    <t xml:space="preserve"> </t>
    <phoneticPr fontId="4"/>
  </si>
  <si>
    <t>採用年次カンター</t>
    <rPh sb="0" eb="2">
      <t>サイヨウ</t>
    </rPh>
    <rPh sb="2" eb="4">
      <t>ネンジ</t>
    </rPh>
    <phoneticPr fontId="4"/>
  </si>
  <si>
    <t>**選択年次リスト**</t>
    <rPh sb="2" eb="4">
      <t>センタク</t>
    </rPh>
    <rPh sb="4" eb="6">
      <t>ネンジ</t>
    </rPh>
    <phoneticPr fontId="4"/>
  </si>
  <si>
    <t>分析年次</t>
    <rPh sb="0" eb="2">
      <t>ブンセキ</t>
    </rPh>
    <rPh sb="2" eb="4">
      <t>ネンジ</t>
    </rPh>
    <phoneticPr fontId="4"/>
  </si>
  <si>
    <t>Ｈ２５平均</t>
    <rPh sb="3" eb="5">
      <t>ヘイキン</t>
    </rPh>
    <phoneticPr fontId="2"/>
  </si>
  <si>
    <t>平均消費性向</t>
    <rPh sb="0" eb="2">
      <t>ヘイキン</t>
    </rPh>
    <rPh sb="2" eb="4">
      <t>ショウヒ</t>
    </rPh>
    <rPh sb="4" eb="6">
      <t>セイコウ</t>
    </rPh>
    <phoneticPr fontId="4"/>
  </si>
  <si>
    <t>選択年次カウンター</t>
    <rPh sb="0" eb="2">
      <t>センタク</t>
    </rPh>
    <rPh sb="2" eb="4">
      <t>ネンジ</t>
    </rPh>
    <phoneticPr fontId="4"/>
  </si>
  <si>
    <t>データ入力年次カウンター</t>
    <rPh sb="3" eb="5">
      <t>ニュウリョク</t>
    </rPh>
    <rPh sb="5" eb="7">
      <t>ネンジ</t>
    </rPh>
    <phoneticPr fontId="4"/>
  </si>
  <si>
    <t>C=A/B</t>
    <phoneticPr fontId="4"/>
  </si>
  <si>
    <t>Ｈ２６平均</t>
    <rPh sb="3" eb="5">
      <t>ヘイキン</t>
    </rPh>
    <phoneticPr fontId="2"/>
  </si>
  <si>
    <t>Ｈ２７平均</t>
    <rPh sb="3" eb="5">
      <t>ヘイキン</t>
    </rPh>
    <phoneticPr fontId="2"/>
  </si>
  <si>
    <t>Ｈ２8平均</t>
    <rPh sb="3" eb="5">
      <t>ヘイキン</t>
    </rPh>
    <phoneticPr fontId="2"/>
  </si>
  <si>
    <t>計</t>
    <phoneticPr fontId="5"/>
  </si>
  <si>
    <t>飼料・有機質肥料（別掲を除く。）・たばこ</t>
  </si>
  <si>
    <t>内生部門計</t>
    <rPh sb="0" eb="2">
      <t>ナイセイ</t>
    </rPh>
    <rPh sb="2" eb="4">
      <t>ブモン</t>
    </rPh>
    <rPh sb="4" eb="5">
      <t>ケイ</t>
    </rPh>
    <phoneticPr fontId="27"/>
  </si>
  <si>
    <t>間接税（関税・輸入品商品税を除く。）</t>
  </si>
  <si>
    <t>（控除）経常補助金</t>
  </si>
  <si>
    <t>分</t>
    <rPh sb="0" eb="1">
      <t>ブン</t>
    </rPh>
    <phoneticPr fontId="4"/>
  </si>
  <si>
    <t>（百万円)</t>
  </si>
  <si>
    <t>総 固 定</t>
  </si>
  <si>
    <t xml:space="preserve"> （控   除）</t>
  </si>
  <si>
    <t>内生部門</t>
  </si>
  <si>
    <t>家 計 外</t>
  </si>
  <si>
    <t>民      間</t>
  </si>
  <si>
    <t>一般政府</t>
  </si>
  <si>
    <t>資本形成</t>
  </si>
  <si>
    <t>域         内</t>
    <rPh sb="0" eb="1">
      <t>イキ</t>
    </rPh>
    <phoneticPr fontId="5"/>
  </si>
  <si>
    <t>域内需要</t>
    <rPh sb="0" eb="1">
      <t>イキ</t>
    </rPh>
    <phoneticPr fontId="5"/>
  </si>
  <si>
    <t>道内移出</t>
  </si>
  <si>
    <t>道内移入</t>
  </si>
  <si>
    <t>最終需要</t>
  </si>
  <si>
    <t>域      内</t>
    <rPh sb="0" eb="1">
      <t>イキ</t>
    </rPh>
    <phoneticPr fontId="5"/>
  </si>
  <si>
    <t>計</t>
  </si>
  <si>
    <t>消費支出</t>
  </si>
  <si>
    <t>（公   的）</t>
  </si>
  <si>
    <t>（民   間）</t>
  </si>
  <si>
    <t>在庫純増</t>
  </si>
  <si>
    <t>最終需要計</t>
  </si>
  <si>
    <t>合       計</t>
  </si>
  <si>
    <t>輸      出</t>
  </si>
  <si>
    <t>道外移出</t>
    <rPh sb="0" eb="2">
      <t>ドウガイ</t>
    </rPh>
    <rPh sb="2" eb="4">
      <t>イシュツ</t>
    </rPh>
    <phoneticPr fontId="5"/>
  </si>
  <si>
    <t>道 央 へ</t>
  </si>
  <si>
    <t>道 南 へ</t>
  </si>
  <si>
    <t>道 北 へ</t>
  </si>
  <si>
    <t>オホーツクへ</t>
  </si>
  <si>
    <t>十 勝 へ</t>
  </si>
  <si>
    <t>釧路・根室へ</t>
  </si>
  <si>
    <t>輸移出計</t>
    <rPh sb="0" eb="3">
      <t>ユイシュツ</t>
    </rPh>
    <rPh sb="3" eb="4">
      <t>ケイ</t>
    </rPh>
    <phoneticPr fontId="5"/>
  </si>
  <si>
    <t>需要合計</t>
  </si>
  <si>
    <t>輸      入</t>
  </si>
  <si>
    <t>道外移入</t>
    <rPh sb="0" eb="2">
      <t>ドウガイ</t>
    </rPh>
    <rPh sb="2" eb="4">
      <t>イニュウ</t>
    </rPh>
    <phoneticPr fontId="5"/>
  </si>
  <si>
    <t>道央から</t>
  </si>
  <si>
    <t>道南から</t>
  </si>
  <si>
    <t>道北から</t>
  </si>
  <si>
    <t>オホーツクから</t>
  </si>
  <si>
    <t>十勝から</t>
  </si>
  <si>
    <t>釧路・根室から</t>
  </si>
  <si>
    <t>輸移入計</t>
  </si>
  <si>
    <t>部 門 計</t>
  </si>
  <si>
    <t>生 産 額</t>
  </si>
  <si>
    <t>域内生産額</t>
    <rPh sb="0" eb="1">
      <t>イキ</t>
    </rPh>
    <phoneticPr fontId="5"/>
  </si>
  <si>
    <t>Ｈ２9平均</t>
    <rPh sb="3" eb="5">
      <t>ヘイキン</t>
    </rPh>
    <phoneticPr fontId="2"/>
  </si>
  <si>
    <t>Ｈ１１平均</t>
    <rPh sb="3" eb="5">
      <t>ヘイキン</t>
    </rPh>
    <phoneticPr fontId="2"/>
  </si>
  <si>
    <t>Ｈ１２平均</t>
    <rPh sb="3" eb="5">
      <t>ヘイキン</t>
    </rPh>
    <phoneticPr fontId="2"/>
  </si>
  <si>
    <t>Ｈ１３平均</t>
    <rPh sb="3" eb="5">
      <t>ヘイキン</t>
    </rPh>
    <phoneticPr fontId="2"/>
  </si>
  <si>
    <t>Ｈ１４平均</t>
    <rPh sb="3" eb="5">
      <t>ヘイキン</t>
    </rPh>
    <phoneticPr fontId="2"/>
  </si>
  <si>
    <t>Ｈ１５平均</t>
    <rPh sb="3" eb="5">
      <t>ヘイキン</t>
    </rPh>
    <phoneticPr fontId="2"/>
  </si>
  <si>
    <t>Ｈ１６平均</t>
    <rPh sb="3" eb="5">
      <t>ヘイキン</t>
    </rPh>
    <phoneticPr fontId="2"/>
  </si>
  <si>
    <t>Ｈ１７平均</t>
    <rPh sb="3" eb="5">
      <t>ヘイキン</t>
    </rPh>
    <phoneticPr fontId="2"/>
  </si>
  <si>
    <t>Ｈ１８平均</t>
    <rPh sb="3" eb="5">
      <t>ヘイキン</t>
    </rPh>
    <phoneticPr fontId="2"/>
  </si>
  <si>
    <t>Ｈ１９平均</t>
    <rPh sb="3" eb="5">
      <t>ヘイキン</t>
    </rPh>
    <phoneticPr fontId="2"/>
  </si>
  <si>
    <t>Ｈ２８平均</t>
    <rPh sb="3" eb="5">
      <t>ヘイキン</t>
    </rPh>
    <phoneticPr fontId="2"/>
  </si>
  <si>
    <t>Ｈ２９平均</t>
    <rPh sb="3" eb="5">
      <t>ヘイキン</t>
    </rPh>
    <phoneticPr fontId="2"/>
  </si>
  <si>
    <t>A</t>
    <phoneticPr fontId="4"/>
  </si>
  <si>
    <t>B</t>
    <phoneticPr fontId="4"/>
  </si>
  <si>
    <t>○　各部門の就業誘発効果は、産業別に次により算出。</t>
    <rPh sb="6" eb="8">
      <t>シュウギョウ</t>
    </rPh>
    <phoneticPr fontId="4"/>
  </si>
  <si>
    <t>・就業誘発人数は、時間外勤務の増減による雇用調整を考慮していない。</t>
    <rPh sb="1" eb="3">
      <t>シュウギョウ</t>
    </rPh>
    <rPh sb="3" eb="5">
      <t>ユウハツ</t>
    </rPh>
    <rPh sb="5" eb="7">
      <t>ニンズウ</t>
    </rPh>
    <rPh sb="9" eb="12">
      <t>ジカンガイ</t>
    </rPh>
    <rPh sb="12" eb="14">
      <t>キンム</t>
    </rPh>
    <rPh sb="15" eb="17">
      <t>ゾウゲン</t>
    </rPh>
    <rPh sb="20" eb="22">
      <t>コヨウ</t>
    </rPh>
    <rPh sb="22" eb="24">
      <t>チョウセイ</t>
    </rPh>
    <rPh sb="25" eb="27">
      <t>コウリョ</t>
    </rPh>
    <phoneticPr fontId="4"/>
  </si>
  <si>
    <t>商業マージン率</t>
    <rPh sb="6" eb="7">
      <t>リツ</t>
    </rPh>
    <phoneticPr fontId="4"/>
  </si>
  <si>
    <t>貨物運賃率</t>
    <rPh sb="0" eb="2">
      <t>カモツ</t>
    </rPh>
    <rPh sb="2" eb="4">
      <t>ウンチン</t>
    </rPh>
    <rPh sb="4" eb="5">
      <t>リツ</t>
    </rPh>
    <phoneticPr fontId="4"/>
  </si>
  <si>
    <t>商業マージン</t>
  </si>
  <si>
    <t>貨物運賃</t>
  </si>
  <si>
    <t>(購入者価格)</t>
    <rPh sb="1" eb="4">
      <t>コウニュウシャ</t>
    </rPh>
    <rPh sb="4" eb="6">
      <t>カカク</t>
    </rPh>
    <phoneticPr fontId="4"/>
  </si>
  <si>
    <t>直近５カ年</t>
    <rPh sb="0" eb="2">
      <t>チョッキン</t>
    </rPh>
    <rPh sb="4" eb="5">
      <t>ネン</t>
    </rPh>
    <phoneticPr fontId="4"/>
  </si>
  <si>
    <t>直近5カ年</t>
    <rPh sb="0" eb="2">
      <t>チョッキン</t>
    </rPh>
    <rPh sb="4" eb="5">
      <t>ネン</t>
    </rPh>
    <phoneticPr fontId="4"/>
  </si>
  <si>
    <t>与件データ</t>
    <rPh sb="0" eb="2">
      <t>ヨケン</t>
    </rPh>
    <phoneticPr fontId="4"/>
  </si>
  <si>
    <t>(生産者価格)</t>
    <rPh sb="1" eb="4">
      <t>セイサンシャ</t>
    </rPh>
    <rPh sb="4" eb="6">
      <t>カカク</t>
    </rPh>
    <phoneticPr fontId="4"/>
  </si>
  <si>
    <t>■雇用誘発係数</t>
    <rPh sb="1" eb="3">
      <t>コヨウ</t>
    </rPh>
    <rPh sb="3" eb="5">
      <t>ユウハツ</t>
    </rPh>
    <rPh sb="5" eb="7">
      <t>ケイスウ</t>
    </rPh>
    <phoneticPr fontId="4"/>
  </si>
  <si>
    <t>雇用誘発係数</t>
    <rPh sb="0" eb="2">
      <t>コヨウ</t>
    </rPh>
    <rPh sb="2" eb="4">
      <t>ユウハツ</t>
    </rPh>
    <rPh sb="4" eb="6">
      <t>ケイスウ</t>
    </rPh>
    <phoneticPr fontId="4"/>
  </si>
  <si>
    <t>小計</t>
    <rPh sb="0" eb="2">
      <t>ショウケイ</t>
    </rPh>
    <phoneticPr fontId="4"/>
  </si>
  <si>
    <t>分類不明</t>
    <rPh sb="0" eb="2">
      <t>ブンルイ</t>
    </rPh>
    <rPh sb="2" eb="4">
      <t>フメイ</t>
    </rPh>
    <phoneticPr fontId="4"/>
  </si>
  <si>
    <t>総計</t>
    <rPh sb="0" eb="2">
      <t>ソウケイ</t>
    </rPh>
    <phoneticPr fontId="4"/>
  </si>
  <si>
    <t>（単位：人）</t>
    <rPh sb="1" eb="3">
      <t>タンイ</t>
    </rPh>
    <rPh sb="4" eb="5">
      <t>ニン</t>
    </rPh>
    <phoneticPr fontId="4"/>
  </si>
  <si>
    <t>Ｚ=Ｃ×就業誘発係数</t>
    <rPh sb="4" eb="6">
      <t>シュウギョウ</t>
    </rPh>
    <rPh sb="6" eb="8">
      <t>ユウハツ</t>
    </rPh>
    <rPh sb="8" eb="10">
      <t>ケイスウ</t>
    </rPh>
    <phoneticPr fontId="4"/>
  </si>
  <si>
    <t>左のうち雇用誘発人数(就業者-個人事業主、無給家族従業者）</t>
    <rPh sb="0" eb="1">
      <t>サ</t>
    </rPh>
    <rPh sb="4" eb="6">
      <t>コヨウ</t>
    </rPh>
    <rPh sb="6" eb="8">
      <t>ユウハツ</t>
    </rPh>
    <rPh sb="8" eb="10">
      <t>ニンズウ</t>
    </rPh>
    <rPh sb="11" eb="14">
      <t>シュウギョウシャ</t>
    </rPh>
    <rPh sb="15" eb="17">
      <t>コジン</t>
    </rPh>
    <rPh sb="17" eb="20">
      <t>ジギョウヌシ</t>
    </rPh>
    <rPh sb="21" eb="23">
      <t>ムキュウ</t>
    </rPh>
    <rPh sb="23" eb="25">
      <t>カゾク</t>
    </rPh>
    <rPh sb="25" eb="28">
      <t>ジュウギョウシャ</t>
    </rPh>
    <phoneticPr fontId="4"/>
  </si>
  <si>
    <t>雇用者誘発人数</t>
    <rPh sb="0" eb="3">
      <t>コヨウシャ</t>
    </rPh>
    <rPh sb="3" eb="5">
      <t>ユウハツ</t>
    </rPh>
    <rPh sb="5" eb="7">
      <t>ニンズウ</t>
    </rPh>
    <phoneticPr fontId="4"/>
  </si>
  <si>
    <t>左のうち雇用誘発人数※</t>
    <rPh sb="0" eb="1">
      <t>サ</t>
    </rPh>
    <rPh sb="4" eb="6">
      <t>コヨウ</t>
    </rPh>
    <rPh sb="6" eb="8">
      <t>ユウハツ</t>
    </rPh>
    <rPh sb="8" eb="10">
      <t>ニンズウ</t>
    </rPh>
    <phoneticPr fontId="4"/>
  </si>
  <si>
    <t>サ</t>
    <phoneticPr fontId="4"/>
  </si>
  <si>
    <t>・就業（雇用）誘発係数＝圏域内従業（雇用）者総数÷生産額（単位百万円）</t>
    <rPh sb="4" eb="6">
      <t>コヨウ</t>
    </rPh>
    <rPh sb="12" eb="15">
      <t>ケンイキナイ</t>
    </rPh>
    <rPh sb="15" eb="17">
      <t>ジュウギョウ</t>
    </rPh>
    <rPh sb="18" eb="20">
      <t>コヨウ</t>
    </rPh>
    <rPh sb="21" eb="22">
      <t>シャ</t>
    </rPh>
    <rPh sb="22" eb="24">
      <t>ソウスウ</t>
    </rPh>
    <phoneticPr fontId="4"/>
  </si>
  <si>
    <t>・就業（雇用）誘発数＝生産誘発額（単位百万円）×就業（雇用）誘発係数</t>
    <rPh sb="4" eb="6">
      <t>コヨウ</t>
    </rPh>
    <rPh sb="27" eb="29">
      <t>コヨウ</t>
    </rPh>
    <phoneticPr fontId="4"/>
  </si>
  <si>
    <t>Ｈ３０平均</t>
    <rPh sb="3" eb="5">
      <t>ヘイキン</t>
    </rPh>
    <phoneticPr fontId="2"/>
  </si>
  <si>
    <r>
      <rPr>
        <sz val="10"/>
        <color theme="0"/>
        <rFont val="HG丸ｺﾞｼｯｸM-PRO"/>
        <family val="3"/>
        <charset val="128"/>
      </rPr>
      <t>(注)</t>
    </r>
    <r>
      <rPr>
        <sz val="10"/>
        <color theme="1"/>
        <rFont val="HG丸ｺﾞｼｯｸM-PRO"/>
        <family val="3"/>
        <charset val="128"/>
      </rPr>
      <t>2 上表においては、小数点以下について、Excelの最大扱い桁数まで計算しているため、四捨五入をしている他のシートの数値とは一致しないことがある。</t>
    </r>
    <rPh sb="1" eb="2">
      <t>チュウ</t>
    </rPh>
    <rPh sb="5" eb="7">
      <t>ジョウヒョウ</t>
    </rPh>
    <rPh sb="13" eb="16">
      <t>ショウスウテン</t>
    </rPh>
    <rPh sb="16" eb="18">
      <t>イカ</t>
    </rPh>
    <rPh sb="29" eb="31">
      <t>サイダイ</t>
    </rPh>
    <rPh sb="31" eb="32">
      <t>アツカ</t>
    </rPh>
    <rPh sb="33" eb="35">
      <t>ケタスウ</t>
    </rPh>
    <rPh sb="37" eb="39">
      <t>ケイサン</t>
    </rPh>
    <rPh sb="46" eb="50">
      <t>シシャゴニュウ</t>
    </rPh>
    <rPh sb="55" eb="56">
      <t>タ</t>
    </rPh>
    <rPh sb="61" eb="63">
      <t>スウチ</t>
    </rPh>
    <rPh sb="65" eb="67">
      <t>イッチ</t>
    </rPh>
    <phoneticPr fontId="4"/>
  </si>
  <si>
    <t>　用いて経済波及効果を分析。</t>
    <phoneticPr fontId="4"/>
  </si>
  <si>
    <t>AA=K×就業誘発係数</t>
    <rPh sb="5" eb="7">
      <t>シュウギョウ</t>
    </rPh>
    <rPh sb="7" eb="9">
      <t>ユウハツ</t>
    </rPh>
    <rPh sb="9" eb="11">
      <t>ケイスウ</t>
    </rPh>
    <phoneticPr fontId="4"/>
  </si>
  <si>
    <t>AB=Ｔ×就業誘発係数</t>
    <rPh sb="5" eb="7">
      <t>シュウギョウ</t>
    </rPh>
    <rPh sb="7" eb="9">
      <t>ユウハツ</t>
    </rPh>
    <rPh sb="9" eb="11">
      <t>ケイスウ</t>
    </rPh>
    <phoneticPr fontId="4"/>
  </si>
  <si>
    <t>AC=Z+AA+AB</t>
    <phoneticPr fontId="4"/>
  </si>
  <si>
    <t>AD=Ｃ×雇用誘発係数</t>
    <rPh sb="5" eb="7">
      <t>コヨウ</t>
    </rPh>
    <rPh sb="7" eb="9">
      <t>ユウハツ</t>
    </rPh>
    <rPh sb="9" eb="11">
      <t>ケイスウ</t>
    </rPh>
    <phoneticPr fontId="4"/>
  </si>
  <si>
    <t>AE=Ｋ×雇用誘発係数</t>
    <rPh sb="5" eb="7">
      <t>コヨウ</t>
    </rPh>
    <rPh sb="7" eb="9">
      <t>ユウハツ</t>
    </rPh>
    <rPh sb="9" eb="11">
      <t>ケイスウ</t>
    </rPh>
    <phoneticPr fontId="4"/>
  </si>
  <si>
    <t>AF=Ｔ×雇用誘発係数</t>
    <rPh sb="5" eb="7">
      <t>コヨウ</t>
    </rPh>
    <rPh sb="7" eb="9">
      <t>ユウハツ</t>
    </rPh>
    <rPh sb="9" eb="11">
      <t>ケイスウ</t>
    </rPh>
    <phoneticPr fontId="4"/>
  </si>
  <si>
    <t>AG=AD+AE+AF</t>
    <phoneticPr fontId="4"/>
  </si>
  <si>
    <t>１次</t>
    <rPh sb="1" eb="2">
      <t>ジ</t>
    </rPh>
    <phoneticPr fontId="4"/>
  </si>
  <si>
    <t>２次</t>
    <rPh sb="1" eb="2">
      <t>ジ</t>
    </rPh>
    <phoneticPr fontId="4"/>
  </si>
  <si>
    <t>就業誘発</t>
    <rPh sb="0" eb="2">
      <t>シュウギョウ</t>
    </rPh>
    <rPh sb="2" eb="4">
      <t>ユウハツ</t>
    </rPh>
    <phoneticPr fontId="4"/>
  </si>
  <si>
    <t>雇用誘発</t>
    <rPh sb="0" eb="2">
      <t>コヨウ</t>
    </rPh>
    <rPh sb="2" eb="4">
      <t>ユウハツ</t>
    </rPh>
    <phoneticPr fontId="4"/>
  </si>
  <si>
    <t>※G 直接効果雇用者所得</t>
    <phoneticPr fontId="4"/>
  </si>
  <si>
    <t xml:space="preserve">      (財貨及びサービスの需要額)</t>
    <phoneticPr fontId="4"/>
  </si>
  <si>
    <t>輸移入額</t>
    <phoneticPr fontId="4"/>
  </si>
  <si>
    <t xml:space="preserve">     (域内需要の増加額)</t>
    <phoneticPr fontId="4"/>
  </si>
  <si>
    <t xml:space="preserve">     (粗付加価値誘発額)</t>
    <phoneticPr fontId="4"/>
  </si>
  <si>
    <t xml:space="preserve">      (一次波及効果)</t>
    <phoneticPr fontId="4"/>
  </si>
  <si>
    <t xml:space="preserve">       (雇用者所得誘発額)</t>
    <phoneticPr fontId="4"/>
  </si>
  <si>
    <t>(</t>
    <phoneticPr fontId="4"/>
  </si>
  <si>
    <t>)</t>
    <phoneticPr fontId="4"/>
  </si>
  <si>
    <t>　　(消費支出の増加額)</t>
    <phoneticPr fontId="4"/>
  </si>
  <si>
    <t xml:space="preserve">      (粗付加価値誘発額)</t>
    <phoneticPr fontId="4"/>
  </si>
  <si>
    <t xml:space="preserve">     (二次波及効果)</t>
    <phoneticPr fontId="4"/>
  </si>
  <si>
    <t xml:space="preserve">     (雇用者所得誘発額)</t>
    <phoneticPr fontId="4"/>
  </si>
  <si>
    <t>６４</t>
  </si>
  <si>
    <t>食用耕種農業</t>
    <rPh sb="0" eb="2">
      <t>ショクヨウ</t>
    </rPh>
    <rPh sb="2" eb="4">
      <t>コウシュ</t>
    </rPh>
    <rPh sb="4" eb="6">
      <t>ノウギョウ</t>
    </rPh>
    <phoneticPr fontId="6"/>
  </si>
  <si>
    <t>非食用耕種農業</t>
    <rPh sb="0" eb="1">
      <t>ヒ</t>
    </rPh>
    <rPh sb="1" eb="3">
      <t>ショクヨウ</t>
    </rPh>
    <rPh sb="3" eb="5">
      <t>コウシュ</t>
    </rPh>
    <rPh sb="5" eb="7">
      <t>ノウギョウ</t>
    </rPh>
    <phoneticPr fontId="6"/>
  </si>
  <si>
    <t>畜産</t>
    <rPh sb="0" eb="2">
      <t>チクサン</t>
    </rPh>
    <phoneticPr fontId="6"/>
  </si>
  <si>
    <t>農業サービス</t>
    <rPh sb="0" eb="2">
      <t>ノウギョウ</t>
    </rPh>
    <phoneticPr fontId="6"/>
  </si>
  <si>
    <t>林業</t>
    <rPh sb="0" eb="2">
      <t>リンギョウ</t>
    </rPh>
    <phoneticPr fontId="6"/>
  </si>
  <si>
    <t>漁業</t>
    <rPh sb="0" eb="2">
      <t>ギョギョウ</t>
    </rPh>
    <phoneticPr fontId="6"/>
  </si>
  <si>
    <t>石炭・原油・天然ガス</t>
    <rPh sb="0" eb="2">
      <t>セキタン</t>
    </rPh>
    <phoneticPr fontId="6"/>
  </si>
  <si>
    <t>その他の鉱業</t>
    <rPh sb="2" eb="3">
      <t>タ</t>
    </rPh>
    <rPh sb="4" eb="6">
      <t>コウギョウ</t>
    </rPh>
    <phoneticPr fontId="6"/>
  </si>
  <si>
    <t>畜産食料品</t>
    <rPh sb="0" eb="2">
      <t>チクサン</t>
    </rPh>
    <rPh sb="2" eb="5">
      <t>ショクリョウヒン</t>
    </rPh>
    <phoneticPr fontId="6"/>
  </si>
  <si>
    <t>水産食料品</t>
    <rPh sb="0" eb="2">
      <t>スイサン</t>
    </rPh>
    <rPh sb="2" eb="5">
      <t>ショクリョウヒン</t>
    </rPh>
    <phoneticPr fontId="6"/>
  </si>
  <si>
    <t>精穀・製粉</t>
    <rPh sb="0" eb="2">
      <t>セイコク</t>
    </rPh>
    <phoneticPr fontId="6"/>
  </si>
  <si>
    <t>その他の食料品</t>
    <rPh sb="2" eb="3">
      <t>タ</t>
    </rPh>
    <rPh sb="4" eb="7">
      <t>ショクリョウヒン</t>
    </rPh>
    <phoneticPr fontId="6"/>
  </si>
  <si>
    <t>飲料</t>
    <rPh sb="0" eb="2">
      <t>インリョウ</t>
    </rPh>
    <phoneticPr fontId="6"/>
  </si>
  <si>
    <t>繊維工業製品</t>
    <rPh sb="0" eb="2">
      <t>センイ</t>
    </rPh>
    <rPh sb="2" eb="4">
      <t>コウギョウ</t>
    </rPh>
    <rPh sb="4" eb="6">
      <t>セイヒン</t>
    </rPh>
    <phoneticPr fontId="6"/>
  </si>
  <si>
    <t>衣服・その他の繊維既製品</t>
    <rPh sb="0" eb="2">
      <t>イフク</t>
    </rPh>
    <rPh sb="5" eb="6">
      <t>タ</t>
    </rPh>
    <rPh sb="7" eb="9">
      <t>センイ</t>
    </rPh>
    <rPh sb="9" eb="12">
      <t>キセイヒン</t>
    </rPh>
    <phoneticPr fontId="6"/>
  </si>
  <si>
    <t>木材・木製品</t>
    <rPh sb="0" eb="2">
      <t>モクザイ</t>
    </rPh>
    <rPh sb="3" eb="6">
      <t>モクセイヒン</t>
    </rPh>
    <phoneticPr fontId="6"/>
  </si>
  <si>
    <t>家具・装備品</t>
    <rPh sb="0" eb="2">
      <t>カグ</t>
    </rPh>
    <phoneticPr fontId="6"/>
  </si>
  <si>
    <t>パルプ・紙・板紙・加工紙</t>
    <rPh sb="4" eb="5">
      <t>カミ</t>
    </rPh>
    <rPh sb="6" eb="8">
      <t>イタガミ</t>
    </rPh>
    <rPh sb="9" eb="12">
      <t>カコウシ</t>
    </rPh>
    <phoneticPr fontId="6"/>
  </si>
  <si>
    <t>紙加工品</t>
    <rPh sb="0" eb="1">
      <t>カミ</t>
    </rPh>
    <rPh sb="1" eb="4">
      <t>カコウヒン</t>
    </rPh>
    <phoneticPr fontId="6"/>
  </si>
  <si>
    <t>印刷・製版・製本</t>
    <rPh sb="0" eb="2">
      <t>インサツ</t>
    </rPh>
    <phoneticPr fontId="6"/>
  </si>
  <si>
    <t>化学肥料</t>
    <rPh sb="0" eb="2">
      <t>カガク</t>
    </rPh>
    <rPh sb="2" eb="4">
      <t>ヒリョウ</t>
    </rPh>
    <phoneticPr fontId="6"/>
  </si>
  <si>
    <t>化学工業製品</t>
    <rPh sb="0" eb="2">
      <t>カガク</t>
    </rPh>
    <rPh sb="2" eb="4">
      <t>コウギョウ</t>
    </rPh>
    <rPh sb="4" eb="6">
      <t>セイヒン</t>
    </rPh>
    <phoneticPr fontId="6"/>
  </si>
  <si>
    <t>化学最終製品</t>
    <rPh sb="0" eb="2">
      <t>カガク</t>
    </rPh>
    <rPh sb="2" eb="4">
      <t>サイシュウ</t>
    </rPh>
    <rPh sb="4" eb="6">
      <t>セイヒン</t>
    </rPh>
    <phoneticPr fontId="6"/>
  </si>
  <si>
    <t>石油・石炭製品</t>
    <rPh sb="0" eb="2">
      <t>セキユ</t>
    </rPh>
    <rPh sb="3" eb="5">
      <t>セキタン</t>
    </rPh>
    <rPh sb="5" eb="7">
      <t>セイヒン</t>
    </rPh>
    <phoneticPr fontId="6"/>
  </si>
  <si>
    <t>プラスチック製品</t>
  </si>
  <si>
    <t>ゴム製品</t>
    <rPh sb="2" eb="4">
      <t>セイヒン</t>
    </rPh>
    <phoneticPr fontId="6"/>
  </si>
  <si>
    <t>なめし革・毛皮・同製品</t>
    <rPh sb="5" eb="7">
      <t>ケガワ</t>
    </rPh>
    <rPh sb="8" eb="11">
      <t>ドウセイヒン</t>
    </rPh>
    <phoneticPr fontId="6"/>
  </si>
  <si>
    <t>窯業・土石製品</t>
    <rPh sb="0" eb="2">
      <t>ヨウギョウ</t>
    </rPh>
    <rPh sb="3" eb="5">
      <t>ドセキ</t>
    </rPh>
    <rPh sb="5" eb="7">
      <t>セイヒン</t>
    </rPh>
    <phoneticPr fontId="6"/>
  </si>
  <si>
    <t>銑鉄・粗鋼</t>
    <rPh sb="0" eb="2">
      <t>センテツ</t>
    </rPh>
    <rPh sb="3" eb="5">
      <t>ソコウ</t>
    </rPh>
    <phoneticPr fontId="6"/>
  </si>
  <si>
    <t>鉄鋼一次製品</t>
    <rPh sb="0" eb="2">
      <t>テッコウ</t>
    </rPh>
    <rPh sb="2" eb="3">
      <t>1</t>
    </rPh>
    <rPh sb="3" eb="4">
      <t>ジ</t>
    </rPh>
    <rPh sb="4" eb="6">
      <t>セイヒン</t>
    </rPh>
    <phoneticPr fontId="6"/>
  </si>
  <si>
    <t>非鉄金属製品</t>
    <rPh sb="0" eb="2">
      <t>ヒテツ</t>
    </rPh>
    <rPh sb="2" eb="4">
      <t>キンゾク</t>
    </rPh>
    <rPh sb="4" eb="6">
      <t>セイヒン</t>
    </rPh>
    <phoneticPr fontId="6"/>
  </si>
  <si>
    <t>金属製品</t>
    <rPh sb="0" eb="2">
      <t>キンゾク</t>
    </rPh>
    <rPh sb="2" eb="4">
      <t>セイヒン</t>
    </rPh>
    <phoneticPr fontId="6"/>
  </si>
  <si>
    <t>一般機械</t>
    <rPh sb="0" eb="2">
      <t>イッパン</t>
    </rPh>
    <rPh sb="2" eb="4">
      <t>キカイ</t>
    </rPh>
    <phoneticPr fontId="6"/>
  </si>
  <si>
    <t>電気機械</t>
    <rPh sb="0" eb="2">
      <t>デンキ</t>
    </rPh>
    <rPh sb="2" eb="4">
      <t>キカイ</t>
    </rPh>
    <phoneticPr fontId="6"/>
  </si>
  <si>
    <t>輸送機械</t>
    <rPh sb="0" eb="2">
      <t>ユソウ</t>
    </rPh>
    <rPh sb="2" eb="4">
      <t>キカイ</t>
    </rPh>
    <phoneticPr fontId="6"/>
  </si>
  <si>
    <t>その他の製造品</t>
    <rPh sb="2" eb="3">
      <t>タ</t>
    </rPh>
    <rPh sb="4" eb="6">
      <t>セイゾウ</t>
    </rPh>
    <rPh sb="6" eb="7">
      <t>ヒン</t>
    </rPh>
    <phoneticPr fontId="6"/>
  </si>
  <si>
    <t>再生資源回収・加工処理</t>
    <rPh sb="0" eb="2">
      <t>サイセイ</t>
    </rPh>
    <rPh sb="2" eb="4">
      <t>シゲン</t>
    </rPh>
    <rPh sb="4" eb="6">
      <t>カイシュウ</t>
    </rPh>
    <rPh sb="7" eb="9">
      <t>カコウ</t>
    </rPh>
    <rPh sb="9" eb="11">
      <t>ショリ</t>
    </rPh>
    <phoneticPr fontId="6"/>
  </si>
  <si>
    <t>建築</t>
    <rPh sb="0" eb="2">
      <t>ケンチク</t>
    </rPh>
    <phoneticPr fontId="6"/>
  </si>
  <si>
    <t>建設補修</t>
    <rPh sb="0" eb="2">
      <t>ケンセツ</t>
    </rPh>
    <rPh sb="2" eb="4">
      <t>ホシュウ</t>
    </rPh>
    <phoneticPr fontId="6"/>
  </si>
  <si>
    <t>公共事業</t>
    <rPh sb="0" eb="2">
      <t>コウキョウ</t>
    </rPh>
    <rPh sb="2" eb="4">
      <t>ジギョウ</t>
    </rPh>
    <phoneticPr fontId="6"/>
  </si>
  <si>
    <t>その他の土木建設</t>
    <rPh sb="2" eb="3">
      <t>タ</t>
    </rPh>
    <rPh sb="4" eb="6">
      <t>ドボク</t>
    </rPh>
    <rPh sb="6" eb="8">
      <t>ケンセツ</t>
    </rPh>
    <phoneticPr fontId="6"/>
  </si>
  <si>
    <t>電力</t>
    <rPh sb="0" eb="2">
      <t>デンリョク</t>
    </rPh>
    <phoneticPr fontId="6"/>
  </si>
  <si>
    <t>ガス・熱供給・水道</t>
    <rPh sb="3" eb="6">
      <t>ネツキョウキュウ</t>
    </rPh>
    <rPh sb="7" eb="9">
      <t>スイドウ</t>
    </rPh>
    <phoneticPr fontId="6"/>
  </si>
  <si>
    <t>廃棄物処理</t>
    <rPh sb="0" eb="3">
      <t>ハイキブツ</t>
    </rPh>
    <rPh sb="3" eb="5">
      <t>ショリ</t>
    </rPh>
    <phoneticPr fontId="6"/>
  </si>
  <si>
    <t>商業</t>
    <rPh sb="0" eb="2">
      <t>ショウギョウ</t>
    </rPh>
    <phoneticPr fontId="6"/>
  </si>
  <si>
    <t>金融・保険</t>
    <rPh sb="0" eb="2">
      <t>キンユウ</t>
    </rPh>
    <rPh sb="3" eb="5">
      <t>ホケン</t>
    </rPh>
    <phoneticPr fontId="6"/>
  </si>
  <si>
    <t>不動産</t>
    <rPh sb="0" eb="3">
      <t>フドウサン</t>
    </rPh>
    <phoneticPr fontId="6"/>
  </si>
  <si>
    <t>運輸</t>
    <rPh sb="0" eb="2">
      <t>ウンユ</t>
    </rPh>
    <phoneticPr fontId="6"/>
  </si>
  <si>
    <t>郵便・信書便</t>
    <rPh sb="0" eb="2">
      <t>ユウビン</t>
    </rPh>
    <rPh sb="3" eb="6">
      <t>シンショビン</t>
    </rPh>
    <phoneticPr fontId="6"/>
  </si>
  <si>
    <t>通信・放送</t>
    <rPh sb="0" eb="2">
      <t>ツウシン</t>
    </rPh>
    <rPh sb="3" eb="5">
      <t>ホウソウ</t>
    </rPh>
    <phoneticPr fontId="6"/>
  </si>
  <si>
    <t>調査・情報サービス</t>
    <rPh sb="0" eb="2">
      <t>チョウサ</t>
    </rPh>
    <rPh sb="3" eb="5">
      <t>ジョウホウ</t>
    </rPh>
    <phoneticPr fontId="6"/>
  </si>
  <si>
    <t>公務</t>
    <rPh sb="0" eb="2">
      <t>コウム</t>
    </rPh>
    <phoneticPr fontId="6"/>
  </si>
  <si>
    <t>教育・研究</t>
    <rPh sb="0" eb="2">
      <t>キョウイク</t>
    </rPh>
    <rPh sb="3" eb="5">
      <t>ケンキュウ</t>
    </rPh>
    <phoneticPr fontId="6"/>
  </si>
  <si>
    <t>医療・保健・社会保障</t>
    <rPh sb="0" eb="2">
      <t>イリョウ</t>
    </rPh>
    <rPh sb="3" eb="5">
      <t>ホケン</t>
    </rPh>
    <rPh sb="6" eb="8">
      <t>シャカイ</t>
    </rPh>
    <rPh sb="8" eb="10">
      <t>ホショウ</t>
    </rPh>
    <phoneticPr fontId="6"/>
  </si>
  <si>
    <t>介護</t>
    <rPh sb="0" eb="2">
      <t>カイゴ</t>
    </rPh>
    <phoneticPr fontId="6"/>
  </si>
  <si>
    <t>他に分類されない会員制団体</t>
    <rPh sb="0" eb="1">
      <t>ホカ</t>
    </rPh>
    <rPh sb="2" eb="4">
      <t>ブンルイ</t>
    </rPh>
    <rPh sb="8" eb="11">
      <t>カイインセイ</t>
    </rPh>
    <rPh sb="11" eb="13">
      <t>ダンタイ</t>
    </rPh>
    <phoneticPr fontId="6"/>
  </si>
  <si>
    <t>対事業所サービス</t>
    <rPh sb="0" eb="1">
      <t>タイ</t>
    </rPh>
    <rPh sb="1" eb="4">
      <t>ジギョウショ</t>
    </rPh>
    <phoneticPr fontId="6"/>
  </si>
  <si>
    <t>宿泊業</t>
    <rPh sb="0" eb="3">
      <t>シュクハクギョウ</t>
    </rPh>
    <phoneticPr fontId="6"/>
  </si>
  <si>
    <t>飲食サービス</t>
    <rPh sb="0" eb="2">
      <t>インショク</t>
    </rPh>
    <phoneticPr fontId="6"/>
  </si>
  <si>
    <t>娯楽サービス</t>
    <rPh sb="0" eb="2">
      <t>ゴラク</t>
    </rPh>
    <phoneticPr fontId="6"/>
  </si>
  <si>
    <t>その他の対個人サービス</t>
    <rPh sb="2" eb="3">
      <t>ホカ</t>
    </rPh>
    <rPh sb="4" eb="5">
      <t>タイ</t>
    </rPh>
    <rPh sb="5" eb="7">
      <t>コジン</t>
    </rPh>
    <phoneticPr fontId="6"/>
  </si>
  <si>
    <t>事務用品</t>
    <rPh sb="0" eb="2">
      <t>ジム</t>
    </rPh>
    <rPh sb="2" eb="4">
      <t>ヨウヒン</t>
    </rPh>
    <phoneticPr fontId="6"/>
  </si>
  <si>
    <t>分類不明</t>
    <rPh sb="0" eb="2">
      <t>ブンルイ</t>
    </rPh>
    <rPh sb="2" eb="4">
      <t>フメイ</t>
    </rPh>
    <phoneticPr fontId="6"/>
  </si>
  <si>
    <t>食　　　用</t>
    <rPh sb="0" eb="1">
      <t>ショク</t>
    </rPh>
    <rPh sb="4" eb="5">
      <t>ヨウ</t>
    </rPh>
    <phoneticPr fontId="1"/>
  </si>
  <si>
    <t>非 食 用</t>
    <rPh sb="0" eb="1">
      <t>ヒ</t>
    </rPh>
    <rPh sb="2" eb="3">
      <t>ショク</t>
    </rPh>
    <rPh sb="4" eb="5">
      <t>ヨウ</t>
    </rPh>
    <phoneticPr fontId="1"/>
  </si>
  <si>
    <t>農　　業</t>
    <rPh sb="0" eb="1">
      <t>ノウ</t>
    </rPh>
    <rPh sb="3" eb="4">
      <t>ギョウ</t>
    </rPh>
    <phoneticPr fontId="1"/>
  </si>
  <si>
    <t>石油・原油</t>
    <rPh sb="0" eb="2">
      <t>セキユ</t>
    </rPh>
    <rPh sb="3" eb="5">
      <t>ゲンユ</t>
    </rPh>
    <phoneticPr fontId="3"/>
  </si>
  <si>
    <t>その他の</t>
    <rPh sb="2" eb="3">
      <t>タ</t>
    </rPh>
    <phoneticPr fontId="3"/>
  </si>
  <si>
    <t>飼料・有機質肥料</t>
    <rPh sb="3" eb="6">
      <t>ユウキシツ</t>
    </rPh>
    <rPh sb="6" eb="8">
      <t>ヒリョウ</t>
    </rPh>
    <phoneticPr fontId="1"/>
  </si>
  <si>
    <t>繊維工業</t>
    <rPh sb="0" eb="2">
      <t>センイ</t>
    </rPh>
    <rPh sb="2" eb="4">
      <t>コウギョウ</t>
    </rPh>
    <phoneticPr fontId="3"/>
  </si>
  <si>
    <t>衣服・その他の</t>
    <rPh sb="0" eb="2">
      <t>イフク</t>
    </rPh>
    <rPh sb="5" eb="6">
      <t>タ</t>
    </rPh>
    <phoneticPr fontId="3"/>
  </si>
  <si>
    <t>木材・</t>
    <rPh sb="0" eb="2">
      <t>モクザイ</t>
    </rPh>
    <phoneticPr fontId="3"/>
  </si>
  <si>
    <t>家具・</t>
    <rPh sb="0" eb="2">
      <t>カグ</t>
    </rPh>
    <phoneticPr fontId="3"/>
  </si>
  <si>
    <t>パルプ・紙・</t>
  </si>
  <si>
    <t>印　刷　・</t>
    <rPh sb="0" eb="1">
      <t>イン</t>
    </rPh>
    <rPh sb="2" eb="3">
      <t>サツ</t>
    </rPh>
    <phoneticPr fontId="3"/>
  </si>
  <si>
    <t>石　油　・</t>
    <rPh sb="0" eb="1">
      <t>イシ</t>
    </rPh>
    <rPh sb="2" eb="3">
      <t>アブラ</t>
    </rPh>
    <phoneticPr fontId="3"/>
  </si>
  <si>
    <t>プラスチック</t>
  </si>
  <si>
    <t>なめし革・</t>
    <rPh sb="3" eb="4">
      <t>カワ</t>
    </rPh>
    <phoneticPr fontId="3"/>
  </si>
  <si>
    <t>窯　業　・</t>
    <rPh sb="0" eb="1">
      <t>カマ</t>
    </rPh>
    <rPh sb="2" eb="3">
      <t>ギョウ</t>
    </rPh>
    <phoneticPr fontId="3"/>
  </si>
  <si>
    <t>鉄　　　鋼</t>
    <rPh sb="0" eb="1">
      <t>テツ</t>
    </rPh>
    <rPh sb="4" eb="5">
      <t>コウ</t>
    </rPh>
    <phoneticPr fontId="3"/>
  </si>
  <si>
    <t>非鉄金属</t>
    <rPh sb="0" eb="2">
      <t>ヒテツ</t>
    </rPh>
    <rPh sb="2" eb="4">
      <t>キンゾク</t>
    </rPh>
    <phoneticPr fontId="3"/>
  </si>
  <si>
    <t>再生資源回収</t>
    <rPh sb="0" eb="2">
      <t>サイセイ</t>
    </rPh>
    <rPh sb="2" eb="4">
      <t>シゲン</t>
    </rPh>
    <rPh sb="4" eb="5">
      <t>カイ</t>
    </rPh>
    <rPh sb="5" eb="6">
      <t>オサム</t>
    </rPh>
    <phoneticPr fontId="3"/>
  </si>
  <si>
    <t>その他の</t>
    <rPh sb="2" eb="3">
      <t>タ</t>
    </rPh>
    <phoneticPr fontId="1"/>
  </si>
  <si>
    <t>ガス ・熱供給</t>
    <rPh sb="4" eb="7">
      <t>ネツキョウキュウ</t>
    </rPh>
    <phoneticPr fontId="1"/>
  </si>
  <si>
    <t>郵便・</t>
    <rPh sb="0" eb="2">
      <t>ユウビン</t>
    </rPh>
    <phoneticPr fontId="3"/>
  </si>
  <si>
    <t>調査・情報</t>
    <rPh sb="0" eb="2">
      <t>チョウサ</t>
    </rPh>
    <rPh sb="3" eb="5">
      <t>ジョウホウ</t>
    </rPh>
    <phoneticPr fontId="3"/>
  </si>
  <si>
    <t>医療・保健</t>
    <rPh sb="0" eb="2">
      <t>イリョウ</t>
    </rPh>
    <rPh sb="3" eb="5">
      <t>ホケン</t>
    </rPh>
    <phoneticPr fontId="3"/>
  </si>
  <si>
    <t>他に分類されない</t>
    <rPh sb="0" eb="1">
      <t>タ</t>
    </rPh>
    <rPh sb="2" eb="4">
      <t>ブンルイ</t>
    </rPh>
    <phoneticPr fontId="1"/>
  </si>
  <si>
    <t>対事業所</t>
    <rPh sb="0" eb="1">
      <t>タイ</t>
    </rPh>
    <rPh sb="1" eb="4">
      <t>ジギョウショ</t>
    </rPh>
    <phoneticPr fontId="3"/>
  </si>
  <si>
    <t>飲　食</t>
  </si>
  <si>
    <t>娯　楽</t>
    <rPh sb="0" eb="1">
      <t>ゴ</t>
    </rPh>
    <rPh sb="2" eb="3">
      <t>ラク</t>
    </rPh>
    <phoneticPr fontId="3"/>
  </si>
  <si>
    <t>耕種農業</t>
    <rPh sb="0" eb="1">
      <t>コウ</t>
    </rPh>
    <rPh sb="1" eb="2">
      <t>タネ</t>
    </rPh>
    <rPh sb="2" eb="4">
      <t>ノウギョウ</t>
    </rPh>
    <phoneticPr fontId="1"/>
  </si>
  <si>
    <t>畜　産</t>
    <rPh sb="0" eb="1">
      <t>チク</t>
    </rPh>
    <rPh sb="2" eb="3">
      <t>サン</t>
    </rPh>
    <phoneticPr fontId="1"/>
  </si>
  <si>
    <t>林　業</t>
    <rPh sb="0" eb="1">
      <t>ハヤシ</t>
    </rPh>
    <rPh sb="2" eb="3">
      <t>ギョウ</t>
    </rPh>
    <phoneticPr fontId="1"/>
  </si>
  <si>
    <t>漁　業</t>
    <rPh sb="0" eb="1">
      <t>リョウ</t>
    </rPh>
    <rPh sb="2" eb="3">
      <t>ギョウ</t>
    </rPh>
    <phoneticPr fontId="1"/>
  </si>
  <si>
    <t>・天然ガス</t>
    <rPh sb="1" eb="3">
      <t>テンネン</t>
    </rPh>
    <phoneticPr fontId="3"/>
  </si>
  <si>
    <t>鉱　業</t>
    <rPh sb="0" eb="1">
      <t>コウ</t>
    </rPh>
    <rPh sb="2" eb="3">
      <t>ギョウ</t>
    </rPh>
    <phoneticPr fontId="3"/>
  </si>
  <si>
    <t>畜産食料品</t>
    <rPh sb="0" eb="2">
      <t>チクサン</t>
    </rPh>
    <rPh sb="2" eb="5">
      <t>ショクリョウヒン</t>
    </rPh>
    <phoneticPr fontId="3"/>
  </si>
  <si>
    <t>食料品</t>
    <rPh sb="0" eb="3">
      <t>ショクリョウヒン</t>
    </rPh>
    <phoneticPr fontId="3"/>
  </si>
  <si>
    <t>(別掲除く)・たばこ</t>
    <rPh sb="1" eb="3">
      <t>ベッケイ</t>
    </rPh>
    <rPh sb="3" eb="4">
      <t>ノゾ</t>
    </rPh>
    <phoneticPr fontId="3"/>
  </si>
  <si>
    <t>製　  品</t>
    <rPh sb="0" eb="1">
      <t>セイ</t>
    </rPh>
    <rPh sb="4" eb="5">
      <t>シナ</t>
    </rPh>
    <phoneticPr fontId="3"/>
  </si>
  <si>
    <t>繊維製品</t>
    <rPh sb="0" eb="2">
      <t>センイ</t>
    </rPh>
    <rPh sb="2" eb="4">
      <t>セイヒン</t>
    </rPh>
    <phoneticPr fontId="3"/>
  </si>
  <si>
    <t>木製品</t>
    <rPh sb="0" eb="3">
      <t>モクセイヒン</t>
    </rPh>
    <phoneticPr fontId="3"/>
  </si>
  <si>
    <t>装備品</t>
    <rPh sb="0" eb="3">
      <t>ソウビヒン</t>
    </rPh>
    <phoneticPr fontId="3"/>
  </si>
  <si>
    <t>板紙・加工紙</t>
    <rPh sb="0" eb="2">
      <t>イタガミ</t>
    </rPh>
    <rPh sb="3" eb="6">
      <t>カコウシ</t>
    </rPh>
    <phoneticPr fontId="1"/>
  </si>
  <si>
    <t>工業製品</t>
    <rPh sb="0" eb="2">
      <t>コウギョウ</t>
    </rPh>
    <rPh sb="2" eb="4">
      <t>セイヒン</t>
    </rPh>
    <phoneticPr fontId="3"/>
  </si>
  <si>
    <t>最終製品</t>
    <rPh sb="0" eb="2">
      <t>サイシュウ</t>
    </rPh>
    <rPh sb="2" eb="4">
      <t>セイヒン</t>
    </rPh>
    <phoneticPr fontId="3"/>
  </si>
  <si>
    <t>石炭製品</t>
    <rPh sb="0" eb="2">
      <t>セキタン</t>
    </rPh>
    <rPh sb="2" eb="4">
      <t>セイヒン</t>
    </rPh>
    <phoneticPr fontId="3"/>
  </si>
  <si>
    <t>製品</t>
    <rPh sb="0" eb="1">
      <t>セイ</t>
    </rPh>
    <rPh sb="1" eb="2">
      <t>ヒン</t>
    </rPh>
    <phoneticPr fontId="3"/>
  </si>
  <si>
    <t>毛皮・同製品</t>
    <rPh sb="0" eb="2">
      <t>ケガワ</t>
    </rPh>
    <rPh sb="3" eb="6">
      <t>ドウセイヒン</t>
    </rPh>
    <phoneticPr fontId="1"/>
  </si>
  <si>
    <t>製品</t>
  </si>
  <si>
    <t>・加工処理</t>
  </si>
  <si>
    <t>公共事業</t>
    <rPh sb="0" eb="2">
      <t>コウキョウ</t>
    </rPh>
    <rPh sb="2" eb="4">
      <t>ジギョウ</t>
    </rPh>
    <phoneticPr fontId="1"/>
  </si>
  <si>
    <t>土木建設</t>
    <rPh sb="0" eb="2">
      <t>ドボク</t>
    </rPh>
    <rPh sb="2" eb="4">
      <t>ケンセツ</t>
    </rPh>
    <phoneticPr fontId="1"/>
  </si>
  <si>
    <t>水道</t>
    <rPh sb="0" eb="2">
      <t>スイドウ</t>
    </rPh>
    <phoneticPr fontId="1"/>
  </si>
  <si>
    <t>信書便</t>
    <rPh sb="0" eb="3">
      <t>シンショビン</t>
    </rPh>
    <phoneticPr fontId="1"/>
  </si>
  <si>
    <t>会員制団体</t>
    <rPh sb="0" eb="3">
      <t>カイインセイ</t>
    </rPh>
    <rPh sb="3" eb="5">
      <t>ダンタイ</t>
    </rPh>
    <phoneticPr fontId="1"/>
  </si>
  <si>
    <t>宿泊業</t>
    <rPh sb="0" eb="3">
      <t>シュクハクギョウ</t>
    </rPh>
    <phoneticPr fontId="1"/>
  </si>
  <si>
    <t>対個人サービス</t>
    <rPh sb="0" eb="1">
      <t>タイ</t>
    </rPh>
    <rPh sb="1" eb="3">
      <t>コジン</t>
    </rPh>
    <phoneticPr fontId="1"/>
  </si>
  <si>
    <t>事務用品</t>
    <rPh sb="0" eb="2">
      <t>ジム</t>
    </rPh>
    <rPh sb="2" eb="4">
      <t>ヨウヒン</t>
    </rPh>
    <phoneticPr fontId="1"/>
  </si>
  <si>
    <t>分類不明</t>
    <rPh sb="0" eb="2">
      <t>ブンルイ</t>
    </rPh>
    <rPh sb="2" eb="4">
      <t>フメイ</t>
    </rPh>
    <phoneticPr fontId="1"/>
  </si>
  <si>
    <t>H27従業者総数</t>
    <rPh sb="3" eb="6">
      <t>ジュウギョウシャ</t>
    </rPh>
    <rPh sb="6" eb="8">
      <t>ソウスウ</t>
    </rPh>
    <phoneticPr fontId="4"/>
  </si>
  <si>
    <t>H27雇用者総数</t>
    <rPh sb="3" eb="6">
      <t>コヨウシャ</t>
    </rPh>
    <rPh sb="6" eb="8">
      <t>ソウスウ</t>
    </rPh>
    <phoneticPr fontId="4"/>
  </si>
  <si>
    <t>(６４部門)</t>
    <rPh sb="3" eb="5">
      <t>ブモン</t>
    </rPh>
    <phoneticPr fontId="4"/>
  </si>
  <si>
    <t>Ｒ元平均</t>
    <rPh sb="1" eb="2">
      <t>ガン</t>
    </rPh>
    <rPh sb="2" eb="4">
      <t>ヘイキン</t>
    </rPh>
    <phoneticPr fontId="2"/>
  </si>
  <si>
    <t>　・　波及効果の分析には北海道開発局「平成２７年北海道内地域間産業連関表」</t>
    <rPh sb="3" eb="7">
      <t>ハキュウコウカ</t>
    </rPh>
    <rPh sb="8" eb="10">
      <t>ブンセキ</t>
    </rPh>
    <rPh sb="12" eb="15">
      <t>ホッカイドウ</t>
    </rPh>
    <rPh sb="15" eb="18">
      <t>カイハツキョク</t>
    </rPh>
    <rPh sb="19" eb="21">
      <t>ヘイセイ</t>
    </rPh>
    <rPh sb="23" eb="24">
      <t>ネン</t>
    </rPh>
    <rPh sb="24" eb="27">
      <t>ホッカイドウ</t>
    </rPh>
    <rPh sb="27" eb="28">
      <t>ナイ</t>
    </rPh>
    <rPh sb="28" eb="31">
      <t>チイキカン</t>
    </rPh>
    <rPh sb="31" eb="33">
      <t>サンギョウ</t>
    </rPh>
    <rPh sb="33" eb="35">
      <t>レンカン</t>
    </rPh>
    <rPh sb="35" eb="36">
      <t>ヒョウ</t>
    </rPh>
    <phoneticPr fontId="2"/>
  </si>
  <si>
    <t>○　就業誘発係数は、平成２７年北海道内地域間産業連関表の地域別雇用表及び</t>
    <rPh sb="2" eb="4">
      <t>シュウギョウ</t>
    </rPh>
    <rPh sb="4" eb="6">
      <t>ユウハツ</t>
    </rPh>
    <rPh sb="6" eb="8">
      <t>ケイスウ</t>
    </rPh>
    <rPh sb="15" eb="18">
      <t>ホッカイドウ</t>
    </rPh>
    <rPh sb="18" eb="19">
      <t>ナイ</t>
    </rPh>
    <rPh sb="19" eb="22">
      <t>チイキカン</t>
    </rPh>
    <rPh sb="22" eb="24">
      <t>サンギョウ</t>
    </rPh>
    <rPh sb="24" eb="27">
      <t>レンカンヒョウ</t>
    </rPh>
    <rPh sb="28" eb="31">
      <t>チイキベツ</t>
    </rPh>
    <rPh sb="31" eb="33">
      <t>コヨウ</t>
    </rPh>
    <rPh sb="33" eb="34">
      <t>ヒョウ</t>
    </rPh>
    <rPh sb="34" eb="35">
      <t>オヨ</t>
    </rPh>
    <phoneticPr fontId="4"/>
  </si>
  <si>
    <t>　平成２７年北海道内地域間産業連関表の生産額により算出。</t>
    <rPh sb="1" eb="3">
      <t>ヘイセイ</t>
    </rPh>
    <rPh sb="9" eb="10">
      <t>ナイ</t>
    </rPh>
    <rPh sb="10" eb="12">
      <t>チイキ</t>
    </rPh>
    <rPh sb="12" eb="13">
      <t>カン</t>
    </rPh>
    <phoneticPr fontId="4"/>
  </si>
  <si>
    <t>　平均消費性向（総務省「家計調査」による。）を乗じて得た額をもとに平成２７年北海道内</t>
    <rPh sb="38" eb="41">
      <t>ホッカイドウ</t>
    </rPh>
    <rPh sb="41" eb="42">
      <t>ナイ</t>
    </rPh>
    <phoneticPr fontId="4"/>
  </si>
  <si>
    <t>H27生産額</t>
    <rPh sb="3" eb="6">
      <t>セイサンガク</t>
    </rPh>
    <phoneticPr fontId="4"/>
  </si>
  <si>
    <t>《釧路・根室圏 》</t>
    <rPh sb="1" eb="3">
      <t>クシロ</t>
    </rPh>
    <rPh sb="4" eb="6">
      <t>ネムロ</t>
    </rPh>
    <rPh sb="6" eb="7">
      <t>ケン</t>
    </rPh>
    <phoneticPr fontId="4"/>
  </si>
  <si>
    <t>　　（釧路・根室地域、６４部門表）を使用</t>
    <rPh sb="3" eb="5">
      <t>クシロ</t>
    </rPh>
    <rPh sb="6" eb="8">
      <t>ネムロ</t>
    </rPh>
    <rPh sb="8" eb="10">
      <t>チイキ</t>
    </rPh>
    <phoneticPr fontId="4"/>
  </si>
  <si>
    <t>○　北海道開発局「平成２７年北海道内地域間産業連関表（釧路・根室地域、６４部門表）を</t>
    <rPh sb="2" eb="5">
      <t>ホッカイドウ</t>
    </rPh>
    <rPh sb="5" eb="8">
      <t>カイハツキョク</t>
    </rPh>
    <rPh sb="9" eb="11">
      <t>ヘイセイ</t>
    </rPh>
    <rPh sb="13" eb="14">
      <t>ネン</t>
    </rPh>
    <rPh sb="14" eb="17">
      <t>ホッカイドウ</t>
    </rPh>
    <rPh sb="17" eb="18">
      <t>ナイ</t>
    </rPh>
    <rPh sb="18" eb="21">
      <t>チイキカン</t>
    </rPh>
    <rPh sb="21" eb="23">
      <t>サンギョウ</t>
    </rPh>
    <rPh sb="23" eb="26">
      <t>レンカンヒョウ</t>
    </rPh>
    <rPh sb="27" eb="29">
      <t>クシロ</t>
    </rPh>
    <rPh sb="30" eb="32">
      <t>ネムロ</t>
    </rPh>
    <rPh sb="32" eb="34">
      <t>チイキ</t>
    </rPh>
    <rPh sb="37" eb="39">
      <t>ブモン</t>
    </rPh>
    <rPh sb="39" eb="40">
      <t>ヒョウ</t>
    </rPh>
    <phoneticPr fontId="4"/>
  </si>
  <si>
    <t>第７－６表　釧路・根室地域取引基本表</t>
    <rPh sb="0" eb="1">
      <t>ダイ</t>
    </rPh>
    <rPh sb="4" eb="5">
      <t>ヒョウ</t>
    </rPh>
    <rPh sb="6" eb="8">
      <t>クシロ</t>
    </rPh>
    <rPh sb="9" eb="11">
      <t>ネムロ</t>
    </rPh>
    <rPh sb="11" eb="13">
      <t>チイキ</t>
    </rPh>
    <rPh sb="13" eb="15">
      <t>トリヒキ</t>
    </rPh>
    <rPh sb="15" eb="18">
      <t>キホンヒョウ</t>
    </rPh>
    <phoneticPr fontId="5"/>
  </si>
  <si>
    <t>第８－６表　釧路・根室地域投入係数表</t>
    <rPh sb="0" eb="1">
      <t>ダイ</t>
    </rPh>
    <rPh sb="4" eb="5">
      <t>ヒョウ</t>
    </rPh>
    <rPh sb="6" eb="8">
      <t>クシロ</t>
    </rPh>
    <rPh sb="9" eb="11">
      <t>ネムロ</t>
    </rPh>
    <rPh sb="11" eb="13">
      <t>チイキ</t>
    </rPh>
    <phoneticPr fontId="5"/>
  </si>
  <si>
    <r>
      <t>第９－６表　釧路・根室地域逆行列係数表［ Ｉ－（Ｉ－Ｍ－Ｎ）Ａ］</t>
    </r>
    <r>
      <rPr>
        <vertAlign val="superscript"/>
        <sz val="12"/>
        <rFont val="ＭＳ Ｐ明朝"/>
        <family val="1"/>
        <charset val="128"/>
      </rPr>
      <t>-1</t>
    </r>
    <rPh sb="0" eb="1">
      <t>ダイ</t>
    </rPh>
    <rPh sb="4" eb="5">
      <t>ヒョウ</t>
    </rPh>
    <rPh sb="6" eb="8">
      <t>クシロ</t>
    </rPh>
    <rPh sb="9" eb="11">
      <t>ネムロ</t>
    </rPh>
    <rPh sb="11" eb="13">
      <t>チイキ</t>
    </rPh>
    <phoneticPr fontId="5"/>
  </si>
  <si>
    <t>Ｒ２平均</t>
    <rPh sb="2" eb="4">
      <t>ヘイキン</t>
    </rPh>
    <phoneticPr fontId="2"/>
  </si>
  <si>
    <t>Ｒ２平均</t>
    <phoneticPr fontId="4"/>
  </si>
  <si>
    <t>Ｒ３平均</t>
    <rPh sb="2" eb="4">
      <t>ヘイキン</t>
    </rPh>
    <phoneticPr fontId="2"/>
  </si>
  <si>
    <t>Ｒ３平均</t>
    <phoneticPr fontId="4"/>
  </si>
  <si>
    <t>Ｒ４平均</t>
    <rPh sb="2" eb="4">
      <t>ヘイキン</t>
    </rPh>
    <phoneticPr fontId="2"/>
  </si>
  <si>
    <t>Ｒ４平均</t>
    <phoneticPr fontId="4"/>
  </si>
  <si>
    <t>建　設</t>
    <rPh sb="0" eb="1">
      <t>タツル</t>
    </rPh>
    <rPh sb="2" eb="3">
      <t>セツ</t>
    </rPh>
    <phoneticPr fontId="2"/>
  </si>
  <si>
    <t>電力・ガス・水道</t>
    <rPh sb="0" eb="2">
      <t>デンリョク</t>
    </rPh>
    <rPh sb="6" eb="8">
      <t>スイドウ</t>
    </rPh>
    <phoneticPr fontId="2"/>
  </si>
  <si>
    <t>建設</t>
    <rPh sb="0" eb="2">
      <t>ケンセツ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</si>
</sst>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_ ;[Red]\-#,##0\ "/>
    <numFmt numFmtId="177" formatCode="#,##0.0000;[Red]\-#,##0.0000"/>
    <numFmt numFmtId="178" formatCode="#,##0.000;[Red]\-#,##0.000"/>
    <numFmt numFmtId="179" formatCode="0.000000"/>
    <numFmt numFmtId="180" formatCode="#,##0.0000"/>
    <numFmt numFmtId="181" formatCode="#,##0_);[Red]\(#,##0\)"/>
    <numFmt numFmtId="182" formatCode="0.0%"/>
    <numFmt numFmtId="183" formatCode="#,##0;[Red]&quot;▲&quot;#,##0"/>
    <numFmt numFmtId="184" formatCode="#,##0.000000;[Red]#,##0.000000"/>
    <numFmt numFmtId="185" formatCode="#,##0.000000_ ;[Red]\-#,##0.000000\ "/>
    <numFmt numFmtId="186" formatCode="#,##0_ "/>
    <numFmt numFmtId="187" formatCode="0.0000"/>
  </numFmts>
  <fonts count="4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b/>
      <sz val="16"/>
      <color rgb="FF3333FF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rgb="FF3333FF"/>
      <name val="メイリオ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0"/>
      <color theme="0"/>
      <name val="HG丸ｺﾞｼｯｸM-PRO"/>
      <family val="3"/>
      <charset val="128"/>
    </font>
    <font>
      <b/>
      <sz val="10"/>
      <color rgb="FF3333FF"/>
      <name val="HG丸ｺﾞｼｯｸM-PRO"/>
      <family val="3"/>
      <charset val="128"/>
    </font>
    <font>
      <b/>
      <sz val="10"/>
      <color rgb="FFFFFF00"/>
      <name val="HG丸ｺﾞｼｯｸM-PRO"/>
      <family val="3"/>
      <charset val="128"/>
    </font>
    <font>
      <sz val="20"/>
      <color rgb="FF3333FF"/>
      <name val="HG丸ｺﾞｼｯｸM-PRO"/>
      <family val="3"/>
      <charset val="128"/>
    </font>
    <font>
      <b/>
      <sz val="11"/>
      <color rgb="FF3333FF"/>
      <name val="HG丸ｺﾞｼｯｸM-PRO"/>
      <family val="3"/>
      <charset val="128"/>
    </font>
    <font>
      <vertAlign val="superscript"/>
      <sz val="16"/>
      <color theme="1"/>
      <name val="HG丸ｺﾞｼｯｸM-PRO"/>
      <family val="3"/>
      <charset val="128"/>
    </font>
    <font>
      <sz val="11"/>
      <color rgb="FF3333FF"/>
      <name val="HG丸ｺﾞｼｯｸM-PRO"/>
      <family val="3"/>
      <charset val="128"/>
    </font>
    <font>
      <sz val="20"/>
      <color rgb="FF3333FF"/>
      <name val="メイリオ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vertAlign val="superscript"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5" tint="-0.249977111117893"/>
      <name val="メイリオ"/>
      <family val="3"/>
      <charset val="128"/>
    </font>
    <font>
      <sz val="11"/>
      <color theme="4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7"/>
      <name val="ＭＳ Ｐ明朝"/>
      <family val="1"/>
      <charset val="128"/>
    </font>
    <font>
      <sz val="10.45"/>
      <name val="ＭＳ Ｐゴシック"/>
      <family val="3"/>
      <charset val="128"/>
    </font>
    <font>
      <u/>
      <sz val="14"/>
      <color theme="9" tint="-0.249977111117893"/>
      <name val="メイリオ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</fills>
  <borders count="1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theme="7" tint="-0.24994659260841701"/>
      </left>
      <right style="thin">
        <color theme="7" tint="-0.24994659260841701"/>
      </right>
      <top/>
      <bottom/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/>
      <diagonal/>
    </border>
    <border>
      <left style="thin">
        <color theme="7" tint="-0.24994659260841701"/>
      </left>
      <right style="thin">
        <color theme="7" tint="-0.24994659260841701"/>
      </right>
      <top/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0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0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0"/>
      </top>
      <bottom style="thin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7" tint="-0.24994659260841701"/>
      </left>
      <right style="thick">
        <color theme="0"/>
      </right>
      <top style="thick">
        <color theme="7" tint="-0.24994659260841701"/>
      </top>
      <bottom/>
      <diagonal/>
    </border>
    <border>
      <left style="thin">
        <color theme="7" tint="-0.24994659260841701"/>
      </left>
      <right style="thick">
        <color theme="7" tint="-0.24994659260841701"/>
      </right>
      <top style="thick">
        <color theme="7" tint="-0.24994659260841701"/>
      </top>
      <bottom/>
      <diagonal/>
    </border>
    <border>
      <left style="thick">
        <color theme="7" tint="-0.24994659260841701"/>
      </left>
      <right style="thick">
        <color theme="0"/>
      </right>
      <top/>
      <bottom/>
      <diagonal/>
    </border>
    <border>
      <left style="thin">
        <color theme="7" tint="-0.24994659260841701"/>
      </left>
      <right style="thick">
        <color theme="7" tint="-0.24994659260841701"/>
      </right>
      <top/>
      <bottom/>
      <diagonal/>
    </border>
    <border>
      <left style="thin">
        <color theme="7" tint="-0.24994659260841701"/>
      </left>
      <right style="thick">
        <color theme="7" tint="-0.24994659260841701"/>
      </right>
      <top/>
      <bottom style="thin">
        <color theme="7" tint="-0.24994659260841701"/>
      </bottom>
      <diagonal/>
    </border>
    <border>
      <left style="thin">
        <color theme="7" tint="-0.24994659260841701"/>
      </left>
      <right style="thick">
        <color theme="7" tint="-0.24994659260841701"/>
      </right>
      <top style="thin">
        <color theme="7" tint="-0.24994659260841701"/>
      </top>
      <bottom/>
      <diagonal/>
    </border>
    <border>
      <left style="thick">
        <color theme="7" tint="-0.24994659260841701"/>
      </left>
      <right style="thin">
        <color theme="7" tint="-0.24994659260841701"/>
      </right>
      <top style="thick">
        <color theme="7" tint="-0.24994659260841701"/>
      </top>
      <bottom/>
      <diagonal/>
    </border>
    <border>
      <left style="thin">
        <color theme="7" tint="-0.24994659260841701"/>
      </left>
      <right style="thin">
        <color theme="7" tint="-0.24994659260841701"/>
      </right>
      <top style="thick">
        <color theme="7" tint="-0.24994659260841701"/>
      </top>
      <bottom/>
      <diagonal/>
    </border>
    <border>
      <left style="thick">
        <color theme="7" tint="-0.24994659260841701"/>
      </left>
      <right style="thin">
        <color theme="7" tint="-0.24994659260841701"/>
      </right>
      <top/>
      <bottom/>
      <diagonal/>
    </border>
    <border>
      <left style="thick">
        <color theme="7" tint="-0.24994659260841701"/>
      </left>
      <right style="thin">
        <color theme="7" tint="-0.24994659260841701"/>
      </right>
      <top/>
      <bottom style="thin">
        <color theme="7" tint="-0.24994659260841701"/>
      </bottom>
      <diagonal/>
    </border>
    <border>
      <left style="thick">
        <color theme="7" tint="-0.24994659260841701"/>
      </left>
      <right style="thin">
        <color theme="7" tint="-0.24994659260841701"/>
      </right>
      <top style="thin">
        <color theme="7" tint="-0.24994659260841701"/>
      </top>
      <bottom/>
      <diagonal/>
    </border>
    <border>
      <left style="thick">
        <color theme="0"/>
      </left>
      <right style="thick">
        <color theme="0"/>
      </right>
      <top style="thick">
        <color theme="7" tint="-0.24994659260841701"/>
      </top>
      <bottom/>
      <diagonal/>
    </border>
    <border>
      <left style="thick">
        <color theme="0"/>
      </left>
      <right style="thick">
        <color theme="7" tint="-0.24994659260841701"/>
      </right>
      <top style="thick">
        <color theme="7" tint="-0.24994659260841701"/>
      </top>
      <bottom/>
      <diagonal/>
    </border>
    <border>
      <left style="thick">
        <color theme="0"/>
      </left>
      <right style="thick">
        <color theme="7" tint="-0.24994659260841701"/>
      </right>
      <top style="thick">
        <color theme="0"/>
      </top>
      <bottom/>
      <diagonal/>
    </border>
    <border>
      <left style="thick">
        <color theme="0"/>
      </left>
      <right style="thick">
        <color theme="7" tint="-0.24994659260841701"/>
      </right>
      <top/>
      <bottom/>
      <diagonal/>
    </border>
    <border>
      <left style="thick">
        <color theme="7" tint="-0.24994659260841701"/>
      </left>
      <right style="thin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n">
        <color theme="7" tint="-0.24994659260841701"/>
      </left>
      <right style="thick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ck">
        <color theme="7" tint="-0.24994659260841701"/>
      </left>
      <right/>
      <top/>
      <bottom/>
      <diagonal/>
    </border>
    <border>
      <left style="thick">
        <color theme="7" tint="-0.24994659260841701"/>
      </left>
      <right/>
      <top/>
      <bottom style="thick">
        <color theme="7" tint="-0.24994659260841701"/>
      </bottom>
      <diagonal/>
    </border>
    <border>
      <left style="thin">
        <color theme="7" tint="-0.24994659260841701"/>
      </left>
      <right style="thick">
        <color theme="7" tint="-0.24994659260841701"/>
      </right>
      <top/>
      <bottom style="thick">
        <color theme="7" tint="-0.24994659260841701"/>
      </bottom>
      <diagonal/>
    </border>
    <border>
      <left style="thick">
        <color theme="0"/>
      </left>
      <right style="thick">
        <color theme="0"/>
      </right>
      <top/>
      <bottom style="thick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ck">
        <color theme="7" tint="-0.24994659260841701"/>
      </top>
      <bottom style="thin">
        <color theme="0"/>
      </bottom>
      <diagonal/>
    </border>
    <border>
      <left style="thick">
        <color theme="0"/>
      </left>
      <right/>
      <top style="thick">
        <color theme="7" tint="-0.2499465926084170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theme="0"/>
      </left>
      <right/>
      <top style="thick">
        <color theme="7" tint="-0.24994659260841701"/>
      </top>
      <bottom style="thick">
        <color theme="0"/>
      </bottom>
      <diagonal/>
    </border>
    <border>
      <left/>
      <right/>
      <top style="thick">
        <color theme="7" tint="-0.24994659260841701"/>
      </top>
      <bottom style="thick">
        <color theme="0"/>
      </bottom>
      <diagonal/>
    </border>
    <border>
      <left/>
      <right style="thick">
        <color theme="0"/>
      </right>
      <top style="thick">
        <color theme="7" tint="-0.24994659260841701"/>
      </top>
      <bottom style="thick">
        <color theme="0"/>
      </bottom>
      <diagonal/>
    </border>
    <border>
      <left style="thin">
        <color theme="7" tint="-0.24994659260841701"/>
      </left>
      <right/>
      <top style="thick">
        <color theme="7" tint="-0.24994659260841701"/>
      </top>
      <bottom/>
      <diagonal/>
    </border>
    <border>
      <left style="thin">
        <color theme="7" tint="-0.24994659260841701"/>
      </left>
      <right/>
      <top/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 style="thick">
        <color theme="7" tint="-0.24994659260841701"/>
      </top>
      <bottom style="thick">
        <color theme="7" tint="-0.24994659260841701"/>
      </bottom>
      <diagonal/>
    </border>
    <border>
      <left/>
      <right style="thin">
        <color theme="7" tint="-0.24994659260841701"/>
      </right>
      <top style="thick">
        <color theme="7" tint="-0.24994659260841701"/>
      </top>
      <bottom/>
      <diagonal/>
    </border>
    <border>
      <left/>
      <right style="thin">
        <color theme="7" tint="-0.24994659260841701"/>
      </right>
      <top/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6" tint="-0.24994659260841701"/>
      </left>
      <right/>
      <top style="thick">
        <color theme="6" tint="-0.24994659260841701"/>
      </top>
      <bottom/>
      <diagonal/>
    </border>
    <border>
      <left/>
      <right/>
      <top style="thick">
        <color theme="6" tint="-0.24994659260841701"/>
      </top>
      <bottom/>
      <diagonal/>
    </border>
    <border>
      <left/>
      <right style="thick">
        <color theme="6" tint="-0.24994659260841701"/>
      </right>
      <top style="thick">
        <color theme="6" tint="-0.24994659260841701"/>
      </top>
      <bottom/>
      <diagonal/>
    </border>
    <border>
      <left style="thick">
        <color theme="6" tint="-0.24994659260841701"/>
      </left>
      <right/>
      <top/>
      <bottom style="thick">
        <color theme="6" tint="-0.24994659260841701"/>
      </bottom>
      <diagonal/>
    </border>
    <border>
      <left/>
      <right/>
      <top/>
      <bottom style="thick">
        <color theme="6" tint="-0.24994659260841701"/>
      </bottom>
      <diagonal/>
    </border>
    <border>
      <left/>
      <right style="thick">
        <color theme="6" tint="-0.24994659260841701"/>
      </right>
      <top/>
      <bottom style="thick">
        <color theme="6" tint="-0.24994659260841701"/>
      </bottom>
      <diagonal/>
    </border>
    <border>
      <left style="thin">
        <color theme="6" tint="-0.24994659260841701"/>
      </left>
      <right/>
      <top style="thick">
        <color theme="6" tint="-0.24994659260841701"/>
      </top>
      <bottom/>
      <diagonal/>
    </border>
    <border>
      <left style="thin">
        <color theme="6" tint="-0.24994659260841701"/>
      </left>
      <right/>
      <top/>
      <bottom style="thick">
        <color theme="6" tint="-0.24994659260841701"/>
      </bottom>
      <diagonal/>
    </border>
    <border>
      <left style="thick">
        <color theme="6" tint="-0.24994659260841701"/>
      </left>
      <right/>
      <top/>
      <bottom/>
      <diagonal/>
    </border>
    <border>
      <left/>
      <right style="thick">
        <color theme="6" tint="-0.24994659260841701"/>
      </right>
      <top/>
      <bottom/>
      <diagonal/>
    </border>
    <border>
      <left/>
      <right/>
      <top/>
      <bottom style="thin">
        <color theme="6" tint="-0.24994659260841701"/>
      </bottom>
      <diagonal/>
    </border>
    <border>
      <left/>
      <right style="thick">
        <color theme="6" tint="-0.24994659260841701"/>
      </right>
      <top/>
      <bottom style="thin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/>
      <bottom/>
      <diagonal/>
    </border>
    <border>
      <left style="thin">
        <color theme="6" tint="-0.24994659260841701"/>
      </left>
      <right style="thick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ck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 style="thick">
        <color theme="6" tint="-0.24994659260841701"/>
      </right>
      <top style="thin">
        <color theme="6" tint="-0.24994659260841701"/>
      </top>
      <bottom/>
      <diagonal/>
    </border>
    <border>
      <left style="thick">
        <color theme="6" tint="-0.24994659260841701"/>
      </left>
      <right style="thin">
        <color theme="6" tint="-0.24994659260841701"/>
      </right>
      <top style="thick">
        <color theme="6" tint="-0.24994659260841701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 style="thick">
        <color theme="6" tint="-0.24994659260841701"/>
      </top>
      <bottom/>
      <diagonal/>
    </border>
    <border>
      <left style="thick">
        <color theme="6" tint="-0.24994659260841701"/>
      </left>
      <right style="thin">
        <color theme="6" tint="-0.24994659260841701"/>
      </right>
      <top/>
      <bottom style="thick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thick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ck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n">
        <color theme="6" tint="-0.24994659260841701"/>
      </left>
      <right style="thick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 style="thin">
        <color theme="6" tint="-0.24994659260841701"/>
      </left>
      <right/>
      <top/>
      <bottom/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ck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ck">
        <color theme="6" tint="-0.24994659260841701"/>
      </bottom>
      <diagonal/>
    </border>
    <border>
      <left/>
      <right style="thick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ck">
        <color theme="6" tint="-0.24994659260841701"/>
      </left>
      <right/>
      <top style="thin">
        <color theme="6" tint="-0.24994659260841701"/>
      </top>
      <bottom style="thick">
        <color theme="6" tint="-0.24994659260841701"/>
      </bottom>
      <diagonal/>
    </border>
    <border>
      <left style="thick">
        <color theme="6" tint="-0.24994659260841701"/>
      </left>
      <right/>
      <top style="thick">
        <color theme="6" tint="-0.24994659260841701"/>
      </top>
      <bottom style="thin">
        <color theme="6" tint="-0.24994659260841701"/>
      </bottom>
      <diagonal/>
    </border>
    <border>
      <left/>
      <right/>
      <top style="thick">
        <color theme="6" tint="-0.24994659260841701"/>
      </top>
      <bottom style="thin">
        <color theme="6" tint="-0.24994659260841701"/>
      </bottom>
      <diagonal/>
    </border>
    <border>
      <left/>
      <right style="thick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6" tint="-0.24994659260841701"/>
      </right>
      <top style="thick">
        <color theme="6" tint="-0.24994659260841701"/>
      </top>
      <bottom/>
      <diagonal/>
    </border>
    <border>
      <left/>
      <right style="thin">
        <color theme="6" tint="-0.24994659260841701"/>
      </right>
      <top/>
      <bottom style="thick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ck">
        <color theme="0"/>
      </left>
      <right style="thin">
        <color rgb="FF7030A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theme="7"/>
      </left>
      <right/>
      <top style="medium">
        <color theme="7"/>
      </top>
      <bottom style="medium">
        <color theme="7"/>
      </bottom>
      <diagonal/>
    </border>
    <border>
      <left/>
      <right/>
      <top style="medium">
        <color theme="7"/>
      </top>
      <bottom style="medium">
        <color theme="7"/>
      </bottom>
      <diagonal/>
    </border>
    <border>
      <left style="thick">
        <color theme="0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medium">
        <color theme="7"/>
      </left>
      <right/>
      <top/>
      <bottom/>
      <diagonal/>
    </border>
    <border>
      <left/>
      <right/>
      <top style="thick">
        <color theme="7" tint="-0.24994659260841701"/>
      </top>
      <bottom/>
      <diagonal/>
    </border>
    <border>
      <left/>
      <right/>
      <top/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/>
      <diagonal/>
    </border>
    <border>
      <left/>
      <right/>
      <top style="thick">
        <color theme="7" tint="-0.24994659260841701"/>
      </top>
      <bottom style="thick">
        <color theme="7" tint="-0.24994659260841701"/>
      </bottom>
      <diagonal/>
    </border>
    <border>
      <left/>
      <right style="thick">
        <color theme="7" tint="-0.24994659260841701"/>
      </right>
      <top/>
      <bottom/>
      <diagonal/>
    </border>
    <border>
      <left style="thick">
        <color theme="7" tint="-0.24994659260841701"/>
      </left>
      <right/>
      <top style="thin">
        <color theme="7" tint="-0.24994659260841701"/>
      </top>
      <bottom/>
      <diagonal/>
    </border>
    <border>
      <left/>
      <right style="thick">
        <color theme="7" tint="-0.24994659260841701"/>
      </right>
      <top style="thin">
        <color theme="7" tint="-0.24994659260841701"/>
      </top>
      <bottom/>
      <diagonal/>
    </border>
    <border>
      <left style="thick">
        <color theme="7" tint="-0.24994659260841701"/>
      </left>
      <right/>
      <top/>
      <bottom style="thin">
        <color theme="7" tint="-0.24994659260841701"/>
      </bottom>
      <diagonal/>
    </border>
    <border>
      <left/>
      <right style="thick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ck">
        <color theme="7" tint="-0.24994659260841701"/>
      </top>
      <bottom style="thin">
        <color theme="0"/>
      </bottom>
      <diagonal/>
    </border>
    <border>
      <left/>
      <right style="thin">
        <color theme="7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7" tint="-0.24994659260841701"/>
      </right>
      <top style="thin">
        <color theme="0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0"/>
      </bottom>
      <diagonal/>
    </border>
    <border>
      <left style="thick">
        <color theme="7" tint="-0.24994659260841701"/>
      </left>
      <right style="thin">
        <color indexed="64"/>
      </right>
      <top style="thick">
        <color theme="7" tint="-0.24994659260841701"/>
      </top>
      <bottom style="thin">
        <color theme="0"/>
      </bottom>
      <diagonal/>
    </border>
    <border>
      <left style="thick">
        <color theme="7" tint="-0.24994659260841701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ck">
        <color theme="7" tint="-0.24994659260841701"/>
      </left>
      <right style="thin">
        <color indexed="64"/>
      </right>
      <top style="thin">
        <color theme="0"/>
      </top>
      <bottom style="thin">
        <color theme="7" tint="-0.24994659260841701"/>
      </bottom>
      <diagonal/>
    </border>
    <border>
      <left style="thick">
        <color theme="7" tint="-0.24994659260841701"/>
      </left>
      <right style="thin">
        <color indexed="64"/>
      </right>
      <top style="thin">
        <color theme="7" tint="-0.24994659260841701"/>
      </top>
      <bottom style="thin">
        <color theme="0"/>
      </bottom>
      <diagonal/>
    </border>
    <border>
      <left style="thick">
        <color theme="7" tint="-0.24994659260841701"/>
      </left>
      <right style="thin">
        <color indexed="64"/>
      </right>
      <top style="thin">
        <color theme="0"/>
      </top>
      <bottom style="thick">
        <color theme="7" tint="-0.24994659260841701"/>
      </bottom>
      <diagonal/>
    </border>
    <border>
      <left style="thick">
        <color rgb="FFFFFFFF"/>
      </left>
      <right style="thick">
        <color theme="0"/>
      </right>
      <top style="thick">
        <color theme="7" tint="-0.24994659260841701"/>
      </top>
      <bottom/>
      <diagonal/>
    </border>
    <border>
      <left style="thick">
        <color rgb="FFFFFFFF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rgb="FFFFFFFF"/>
      </left>
      <right style="thick">
        <color theme="0"/>
      </right>
      <top/>
      <bottom/>
      <diagonal/>
    </border>
    <border>
      <left style="thick">
        <color rgb="FFFFFFFF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7" tint="-0.24994659260841701"/>
      </right>
      <top/>
      <bottom style="thick">
        <color theme="0"/>
      </bottom>
      <diagonal/>
    </border>
    <border>
      <left style="thin">
        <color theme="7" tint="-0.24994659260841701"/>
      </left>
      <right style="thin">
        <color theme="7" tint="-0.24994659260841701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7" tint="-0.24994659260841701"/>
      </bottom>
      <diagonal/>
    </border>
    <border>
      <left style="thick">
        <color theme="0"/>
      </left>
      <right style="thick">
        <color rgb="FFFFFFFF"/>
      </right>
      <top style="thick">
        <color theme="7" tint="-0.24994659260841701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auto="1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7" tint="-0.24994659260841701"/>
      </bottom>
      <diagonal/>
    </border>
    <border>
      <left style="thick">
        <color theme="7" tint="-0.24994659260841701"/>
      </left>
      <right style="thin">
        <color indexed="64"/>
      </right>
      <top style="thin">
        <color theme="0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33" fillId="0" borderId="0"/>
    <xf numFmtId="9" fontId="1" fillId="0" borderId="0" applyFont="0" applyFill="0" applyBorder="0" applyAlignment="0" applyProtection="0">
      <alignment vertical="center"/>
    </xf>
  </cellStyleXfs>
  <cellXfs count="618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2" borderId="12" xfId="0" applyFont="1" applyFill="1" applyBorder="1">
      <alignment vertical="center"/>
    </xf>
    <xf numFmtId="0" fontId="8" fillId="2" borderId="12" xfId="0" applyFont="1" applyFill="1" applyBorder="1" applyAlignment="1">
      <alignment horizontal="center" vertical="center" shrinkToFit="1"/>
    </xf>
    <xf numFmtId="0" fontId="8" fillId="0" borderId="12" xfId="0" applyFont="1" applyBorder="1">
      <alignment vertical="center"/>
    </xf>
    <xf numFmtId="38" fontId="9" fillId="0" borderId="12" xfId="1" applyFont="1" applyBorder="1">
      <alignment vertical="center"/>
    </xf>
    <xf numFmtId="177" fontId="8" fillId="0" borderId="12" xfId="1" applyNumberFormat="1" applyFont="1" applyBorder="1">
      <alignment vertical="center"/>
    </xf>
    <xf numFmtId="38" fontId="9" fillId="2" borderId="12" xfId="1" applyFont="1" applyFill="1" applyBorder="1">
      <alignment vertical="center"/>
    </xf>
    <xf numFmtId="177" fontId="8" fillId="2" borderId="12" xfId="1" applyNumberFormat="1" applyFont="1" applyFill="1" applyBorder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1" fillId="0" borderId="5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8" xfId="0" applyFont="1" applyBorder="1" applyAlignment="1">
      <alignment vertical="center" shrinkToFit="1"/>
    </xf>
    <xf numFmtId="38" fontId="12" fillId="0" borderId="0" xfId="1" applyFont="1" applyAlignme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horizontal="right" vertical="center"/>
    </xf>
    <xf numFmtId="0" fontId="16" fillId="3" borderId="13" xfId="0" applyFont="1" applyFill="1" applyBorder="1" applyAlignment="1">
      <alignment horizontal="center" shrinkToFit="1"/>
    </xf>
    <xf numFmtId="0" fontId="16" fillId="3" borderId="36" xfId="0" applyFont="1" applyFill="1" applyBorder="1" applyAlignment="1">
      <alignment horizontal="center" shrinkToFit="1"/>
    </xf>
    <xf numFmtId="0" fontId="16" fillId="3" borderId="14" xfId="0" applyFont="1" applyFill="1" applyBorder="1" applyAlignment="1">
      <alignment horizontal="center" vertical="top" shrinkToFit="1"/>
    </xf>
    <xf numFmtId="0" fontId="16" fillId="3" borderId="37" xfId="0" applyFont="1" applyFill="1" applyBorder="1" applyAlignment="1">
      <alignment horizontal="center" vertical="top" shrinkToFit="1"/>
    </xf>
    <xf numFmtId="0" fontId="16" fillId="3" borderId="44" xfId="0" applyFont="1" applyFill="1" applyBorder="1" applyAlignment="1">
      <alignment horizontal="center" vertical="center" shrinkToFit="1"/>
    </xf>
    <xf numFmtId="0" fontId="13" fillId="0" borderId="29" xfId="0" applyFont="1" applyFill="1" applyBorder="1" applyAlignment="1">
      <alignment horizontal="center" vertical="center" shrinkToFit="1"/>
    </xf>
    <xf numFmtId="0" fontId="13" fillId="0" borderId="24" xfId="0" applyFont="1" applyFill="1" applyBorder="1" applyAlignment="1">
      <alignment vertical="center" shrinkToFit="1"/>
    </xf>
    <xf numFmtId="0" fontId="13" fillId="0" borderId="31" xfId="0" applyFont="1" applyFill="1" applyBorder="1" applyAlignment="1">
      <alignment horizontal="center" vertical="center" shrinkToFit="1"/>
    </xf>
    <xf numFmtId="0" fontId="13" fillId="0" borderId="26" xfId="0" applyFont="1" applyFill="1" applyBorder="1" applyAlignment="1">
      <alignment vertical="center" shrinkToFit="1"/>
    </xf>
    <xf numFmtId="0" fontId="13" fillId="0" borderId="32" xfId="0" applyFont="1" applyFill="1" applyBorder="1" applyAlignment="1">
      <alignment horizontal="center" vertical="center" shrinkToFit="1"/>
    </xf>
    <xf numFmtId="0" fontId="13" fillId="0" borderId="27" xfId="0" applyFont="1" applyFill="1" applyBorder="1" applyAlignment="1">
      <alignment vertical="center" shrinkToFit="1"/>
    </xf>
    <xf numFmtId="0" fontId="13" fillId="0" borderId="33" xfId="0" applyFont="1" applyFill="1" applyBorder="1" applyAlignment="1">
      <alignment horizontal="center" vertical="center" shrinkToFit="1"/>
    </xf>
    <xf numFmtId="0" fontId="13" fillId="0" borderId="28" xfId="0" applyFont="1" applyFill="1" applyBorder="1" applyAlignment="1">
      <alignment vertical="center" shrinkToFit="1"/>
    </xf>
    <xf numFmtId="0" fontId="13" fillId="0" borderId="38" xfId="0" applyFont="1" applyFill="1" applyBorder="1" applyAlignment="1">
      <alignment vertical="center" shrinkToFit="1"/>
    </xf>
    <xf numFmtId="0" fontId="13" fillId="0" borderId="39" xfId="0" applyFont="1" applyFill="1" applyBorder="1" applyAlignment="1">
      <alignment vertical="center" shrinkToFit="1"/>
    </xf>
    <xf numFmtId="0" fontId="13" fillId="0" borderId="41" xfId="0" applyFont="1" applyFill="1" applyBorder="1" applyAlignment="1">
      <alignment vertical="center" shrinkToFit="1"/>
    </xf>
    <xf numFmtId="0" fontId="13" fillId="0" borderId="0" xfId="0" applyFont="1" applyFill="1" applyBorder="1">
      <alignment vertical="center"/>
    </xf>
    <xf numFmtId="0" fontId="13" fillId="0" borderId="42" xfId="0" applyFont="1" applyFill="1" applyBorder="1" applyAlignment="1">
      <alignment vertical="center" shrinkToFit="1"/>
    </xf>
    <xf numFmtId="0" fontId="13" fillId="0" borderId="43" xfId="0" applyFont="1" applyFill="1" applyBorder="1" applyAlignment="1">
      <alignment vertical="center" shrinkToFit="1"/>
    </xf>
    <xf numFmtId="0" fontId="13" fillId="0" borderId="50" xfId="0" applyFont="1" applyFill="1" applyBorder="1" applyAlignment="1">
      <alignment horizontal="center" vertical="center" shrinkToFit="1"/>
    </xf>
    <xf numFmtId="0" fontId="13" fillId="0" borderId="68" xfId="0" applyFont="1" applyFill="1" applyBorder="1" applyAlignment="1">
      <alignment horizontal="center" vertical="center" shrinkToFit="1"/>
    </xf>
    <xf numFmtId="0" fontId="13" fillId="0" borderId="69" xfId="0" applyFont="1" applyFill="1" applyBorder="1" applyAlignment="1">
      <alignment horizontal="center" vertical="center" shrinkToFit="1"/>
    </xf>
    <xf numFmtId="0" fontId="13" fillId="0" borderId="77" xfId="0" applyFont="1" applyFill="1" applyBorder="1" applyAlignment="1">
      <alignment horizontal="center" vertical="center" shrinkToFit="1"/>
    </xf>
    <xf numFmtId="0" fontId="13" fillId="0" borderId="74" xfId="0" applyFont="1" applyFill="1" applyBorder="1" applyAlignment="1">
      <alignment horizontal="center" vertical="center" shrinkToFit="1"/>
    </xf>
    <xf numFmtId="38" fontId="13" fillId="0" borderId="68" xfId="1" applyFont="1" applyFill="1" applyBorder="1" applyAlignment="1">
      <alignment vertical="center" shrinkToFit="1"/>
    </xf>
    <xf numFmtId="38" fontId="13" fillId="0" borderId="50" xfId="1" applyFont="1" applyFill="1" applyBorder="1" applyAlignment="1">
      <alignment vertical="center" shrinkToFit="1"/>
    </xf>
    <xf numFmtId="38" fontId="13" fillId="0" borderId="69" xfId="1" applyFont="1" applyFill="1" applyBorder="1" applyAlignment="1">
      <alignment vertical="center" shrinkToFit="1"/>
    </xf>
    <xf numFmtId="0" fontId="13" fillId="0" borderId="68" xfId="0" applyFont="1" applyFill="1" applyBorder="1" applyAlignment="1">
      <alignment vertical="center" shrinkToFit="1"/>
    </xf>
    <xf numFmtId="0" fontId="13" fillId="0" borderId="50" xfId="0" applyFont="1" applyFill="1" applyBorder="1" applyAlignment="1">
      <alignment vertical="center" shrinkToFit="1"/>
    </xf>
    <xf numFmtId="0" fontId="13" fillId="0" borderId="69" xfId="0" applyFont="1" applyFill="1" applyBorder="1" applyAlignment="1">
      <alignment vertical="center" shrinkToFit="1"/>
    </xf>
    <xf numFmtId="0" fontId="19" fillId="0" borderId="0" xfId="0" applyFont="1">
      <alignment vertical="center"/>
    </xf>
    <xf numFmtId="38" fontId="11" fillId="0" borderId="0" xfId="0" applyNumberFormat="1" applyFont="1">
      <alignment vertical="center"/>
    </xf>
    <xf numFmtId="38" fontId="11" fillId="0" borderId="5" xfId="0" applyNumberFormat="1" applyFont="1" applyBorder="1" applyAlignment="1">
      <alignment vertical="center" shrinkToFit="1"/>
    </xf>
    <xf numFmtId="38" fontId="20" fillId="2" borderId="47" xfId="1" applyFont="1" applyFill="1" applyBorder="1" applyAlignment="1">
      <alignment vertical="center" shrinkToFit="1"/>
    </xf>
    <xf numFmtId="177" fontId="11" fillId="0" borderId="5" xfId="1" applyNumberFormat="1" applyFont="1" applyBorder="1" applyAlignment="1">
      <alignment vertical="center" shrinkToFit="1"/>
    </xf>
    <xf numFmtId="38" fontId="20" fillId="2" borderId="48" xfId="1" applyFont="1" applyFill="1" applyBorder="1" applyAlignment="1">
      <alignment vertical="center" shrinkToFit="1"/>
    </xf>
    <xf numFmtId="38" fontId="20" fillId="2" borderId="49" xfId="1" applyFont="1" applyFill="1" applyBorder="1" applyAlignment="1">
      <alignment vertical="center" shrinkToFit="1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vertical="center"/>
    </xf>
    <xf numFmtId="38" fontId="13" fillId="0" borderId="55" xfId="1" applyFont="1" applyFill="1" applyBorder="1" applyAlignment="1">
      <alignment vertical="center" shrinkToFit="1"/>
    </xf>
    <xf numFmtId="180" fontId="17" fillId="2" borderId="45" xfId="1" applyNumberFormat="1" applyFont="1" applyFill="1" applyBorder="1" applyAlignment="1">
      <alignment vertical="center" shrinkToFit="1"/>
    </xf>
    <xf numFmtId="38" fontId="13" fillId="0" borderId="30" xfId="1" applyFont="1" applyFill="1" applyBorder="1" applyAlignment="1">
      <alignment vertical="center" shrinkToFit="1"/>
    </xf>
    <xf numFmtId="38" fontId="13" fillId="0" borderId="29" xfId="1" applyFont="1" applyFill="1" applyBorder="1" applyAlignment="1">
      <alignment vertical="center" shrinkToFit="1"/>
    </xf>
    <xf numFmtId="177" fontId="13" fillId="0" borderId="30" xfId="1" applyNumberFormat="1" applyFont="1" applyFill="1" applyBorder="1" applyAlignment="1">
      <alignment vertical="center" shrinkToFit="1"/>
    </xf>
    <xf numFmtId="38" fontId="13" fillId="0" borderId="24" xfId="1" applyFont="1" applyFill="1" applyBorder="1" applyAlignment="1">
      <alignment vertical="center" shrinkToFit="1"/>
    </xf>
    <xf numFmtId="38" fontId="13" fillId="0" borderId="60" xfId="1" applyFont="1" applyFill="1" applyBorder="1" applyAlignment="1">
      <alignment vertical="center" shrinkToFit="1"/>
    </xf>
    <xf numFmtId="38" fontId="13" fillId="0" borderId="56" xfId="1" applyFont="1" applyFill="1" applyBorder="1" applyAlignment="1">
      <alignment vertical="center" shrinkToFit="1"/>
    </xf>
    <xf numFmtId="180" fontId="17" fillId="2" borderId="20" xfId="1" applyNumberFormat="1" applyFont="1" applyFill="1" applyBorder="1" applyAlignment="1">
      <alignment vertical="center" shrinkToFit="1"/>
    </xf>
    <xf numFmtId="38" fontId="13" fillId="0" borderId="15" xfId="1" applyFont="1" applyFill="1" applyBorder="1" applyAlignment="1">
      <alignment vertical="center" shrinkToFit="1"/>
    </xf>
    <xf numFmtId="38" fontId="13" fillId="0" borderId="31" xfId="1" applyFont="1" applyFill="1" applyBorder="1" applyAlignment="1">
      <alignment vertical="center" shrinkToFit="1"/>
    </xf>
    <xf numFmtId="177" fontId="13" fillId="0" borderId="15" xfId="1" applyNumberFormat="1" applyFont="1" applyFill="1" applyBorder="1" applyAlignment="1">
      <alignment vertical="center" shrinkToFit="1"/>
    </xf>
    <xf numFmtId="38" fontId="13" fillId="0" borderId="26" xfId="1" applyFont="1" applyFill="1" applyBorder="1" applyAlignment="1">
      <alignment vertical="center" shrinkToFit="1"/>
    </xf>
    <xf numFmtId="38" fontId="13" fillId="0" borderId="61" xfId="1" applyFont="1" applyFill="1" applyBorder="1" applyAlignment="1">
      <alignment vertical="center" shrinkToFit="1"/>
    </xf>
    <xf numFmtId="38" fontId="13" fillId="0" borderId="57" xfId="1" applyFont="1" applyFill="1" applyBorder="1" applyAlignment="1">
      <alignment vertical="center" shrinkToFit="1"/>
    </xf>
    <xf numFmtId="180" fontId="17" fillId="2" borderId="18" xfId="1" applyNumberFormat="1" applyFont="1" applyFill="1" applyBorder="1" applyAlignment="1">
      <alignment vertical="center" shrinkToFit="1"/>
    </xf>
    <xf numFmtId="38" fontId="13" fillId="0" borderId="17" xfId="1" applyFont="1" applyFill="1" applyBorder="1" applyAlignment="1">
      <alignment vertical="center" shrinkToFit="1"/>
    </xf>
    <xf numFmtId="38" fontId="13" fillId="0" borderId="32" xfId="1" applyFont="1" applyFill="1" applyBorder="1" applyAlignment="1">
      <alignment vertical="center" shrinkToFit="1"/>
    </xf>
    <xf numFmtId="177" fontId="13" fillId="0" borderId="17" xfId="1" applyNumberFormat="1" applyFont="1" applyFill="1" applyBorder="1" applyAlignment="1">
      <alignment vertical="center" shrinkToFit="1"/>
    </xf>
    <xf numFmtId="38" fontId="13" fillId="0" borderId="27" xfId="1" applyFont="1" applyFill="1" applyBorder="1" applyAlignment="1">
      <alignment vertical="center" shrinkToFit="1"/>
    </xf>
    <xf numFmtId="38" fontId="13" fillId="0" borderId="62" xfId="1" applyFont="1" applyFill="1" applyBorder="1" applyAlignment="1">
      <alignment vertical="center" shrinkToFit="1"/>
    </xf>
    <xf numFmtId="38" fontId="13" fillId="0" borderId="58" xfId="1" applyFont="1" applyFill="1" applyBorder="1" applyAlignment="1">
      <alignment vertical="center" shrinkToFit="1"/>
    </xf>
    <xf numFmtId="180" fontId="17" fillId="2" borderId="19" xfId="1" applyNumberFormat="1" applyFont="1" applyFill="1" applyBorder="1" applyAlignment="1">
      <alignment vertical="center" shrinkToFit="1"/>
    </xf>
    <xf numFmtId="38" fontId="13" fillId="0" borderId="16" xfId="1" applyFont="1" applyFill="1" applyBorder="1" applyAlignment="1">
      <alignment vertical="center" shrinkToFit="1"/>
    </xf>
    <xf numFmtId="38" fontId="13" fillId="0" borderId="33" xfId="1" applyFont="1" applyFill="1" applyBorder="1" applyAlignment="1">
      <alignment vertical="center" shrinkToFit="1"/>
    </xf>
    <xf numFmtId="177" fontId="13" fillId="0" borderId="16" xfId="1" applyNumberFormat="1" applyFont="1" applyFill="1" applyBorder="1" applyAlignment="1">
      <alignment vertical="center" shrinkToFit="1"/>
    </xf>
    <xf numFmtId="38" fontId="13" fillId="0" borderId="28" xfId="1" applyFont="1" applyFill="1" applyBorder="1" applyAlignment="1">
      <alignment vertical="center" shrinkToFit="1"/>
    </xf>
    <xf numFmtId="38" fontId="13" fillId="0" borderId="63" xfId="1" applyFont="1" applyFill="1" applyBorder="1" applyAlignment="1">
      <alignment vertical="center" shrinkToFit="1"/>
    </xf>
    <xf numFmtId="0" fontId="13" fillId="0" borderId="40" xfId="0" applyFont="1" applyFill="1" applyBorder="1" applyAlignment="1">
      <alignment vertical="center" shrinkToFit="1"/>
    </xf>
    <xf numFmtId="38" fontId="13" fillId="0" borderId="59" xfId="1" applyFont="1" applyFill="1" applyBorder="1" applyAlignment="1">
      <alignment vertical="center" shrinkToFit="1"/>
    </xf>
    <xf numFmtId="38" fontId="13" fillId="0" borderId="40" xfId="1" applyFont="1" applyFill="1" applyBorder="1" applyAlignment="1">
      <alignment vertical="center" shrinkToFit="1"/>
    </xf>
    <xf numFmtId="38" fontId="13" fillId="0" borderId="38" xfId="1" applyFont="1" applyFill="1" applyBorder="1" applyAlignment="1">
      <alignment vertical="center" shrinkToFit="1"/>
    </xf>
    <xf numFmtId="177" fontId="13" fillId="0" borderId="40" xfId="1" applyNumberFormat="1" applyFont="1" applyFill="1" applyBorder="1" applyAlignment="1">
      <alignment vertical="center" shrinkToFit="1"/>
    </xf>
    <xf numFmtId="38" fontId="13" fillId="0" borderId="39" xfId="1" applyFont="1" applyFill="1" applyBorder="1" applyAlignment="1">
      <alignment vertical="center" shrinkToFit="1"/>
    </xf>
    <xf numFmtId="178" fontId="13" fillId="0" borderId="64" xfId="1" applyNumberFormat="1" applyFont="1" applyFill="1" applyBorder="1" applyAlignment="1">
      <alignment vertical="center" shrinkToFit="1"/>
    </xf>
    <xf numFmtId="180" fontId="17" fillId="2" borderId="40" xfId="1" applyNumberFormat="1" applyFont="1" applyFill="1" applyBorder="1" applyAlignment="1">
      <alignment vertical="center" shrinkToFit="1"/>
    </xf>
    <xf numFmtId="178" fontId="13" fillId="0" borderId="40" xfId="1" applyNumberFormat="1" applyFont="1" applyFill="1" applyBorder="1" applyAlignment="1">
      <alignment vertical="center" shrinkToFit="1"/>
    </xf>
    <xf numFmtId="0" fontId="13" fillId="0" borderId="21" xfId="0" applyFont="1" applyFill="1" applyBorder="1" applyAlignment="1">
      <alignment vertical="center" shrinkToFit="1"/>
    </xf>
    <xf numFmtId="0" fontId="13" fillId="0" borderId="14" xfId="0" applyFont="1" applyFill="1" applyBorder="1" applyAlignment="1">
      <alignment vertical="center" shrinkToFit="1"/>
    </xf>
    <xf numFmtId="38" fontId="13" fillId="0" borderId="22" xfId="1" applyFont="1" applyFill="1" applyBorder="1" applyAlignment="1">
      <alignment vertical="center" shrinkToFit="1"/>
    </xf>
    <xf numFmtId="38" fontId="13" fillId="0" borderId="0" xfId="1" applyFont="1" applyFill="1" applyBorder="1" applyAlignment="1">
      <alignment vertical="center" shrinkToFit="1"/>
    </xf>
    <xf numFmtId="38" fontId="13" fillId="0" borderId="74" xfId="1" applyFont="1" applyFill="1" applyBorder="1" applyAlignment="1">
      <alignment vertical="center" shrinkToFit="1"/>
    </xf>
    <xf numFmtId="38" fontId="13" fillId="0" borderId="78" xfId="1" applyFont="1" applyFill="1" applyBorder="1" applyAlignment="1">
      <alignment vertical="center" shrinkToFit="1"/>
    </xf>
    <xf numFmtId="0" fontId="18" fillId="0" borderId="68" xfId="0" applyFont="1" applyFill="1" applyBorder="1" applyAlignment="1">
      <alignment vertical="center" shrinkToFit="1"/>
    </xf>
    <xf numFmtId="0" fontId="18" fillId="0" borderId="69" xfId="0" applyFont="1" applyFill="1" applyBorder="1" applyAlignment="1">
      <alignment vertical="center" shrinkToFit="1"/>
    </xf>
    <xf numFmtId="38" fontId="18" fillId="0" borderId="74" xfId="1" applyFont="1" applyFill="1" applyBorder="1" applyAlignment="1">
      <alignment vertical="center" shrinkToFit="1"/>
    </xf>
    <xf numFmtId="38" fontId="18" fillId="0" borderId="68" xfId="1" applyFont="1" applyFill="1" applyBorder="1" applyAlignment="1">
      <alignment vertical="center" shrinkToFit="1"/>
    </xf>
    <xf numFmtId="38" fontId="18" fillId="0" borderId="50" xfId="1" applyFont="1" applyFill="1" applyBorder="1" applyAlignment="1">
      <alignment vertical="center" shrinkToFit="1"/>
    </xf>
    <xf numFmtId="38" fontId="18" fillId="0" borderId="69" xfId="1" applyFont="1" applyFill="1" applyBorder="1" applyAlignment="1">
      <alignment vertical="center" shrinkToFit="1"/>
    </xf>
    <xf numFmtId="38" fontId="18" fillId="0" borderId="78" xfId="1" applyFont="1" applyFill="1" applyBorder="1" applyAlignment="1">
      <alignment vertical="center" shrinkToFit="1"/>
    </xf>
    <xf numFmtId="0" fontId="13" fillId="0" borderId="70" xfId="0" applyFont="1" applyFill="1" applyBorder="1" applyAlignment="1">
      <alignment vertical="center" shrinkToFit="1"/>
    </xf>
    <xf numFmtId="0" fontId="13" fillId="0" borderId="72" xfId="0" applyFont="1" applyFill="1" applyBorder="1" applyAlignment="1">
      <alignment vertical="center" shrinkToFit="1"/>
    </xf>
    <xf numFmtId="0" fontId="13" fillId="0" borderId="75" xfId="0" applyFont="1" applyFill="1" applyBorder="1" applyAlignment="1">
      <alignment vertical="center" shrinkToFit="1"/>
    </xf>
    <xf numFmtId="38" fontId="13" fillId="0" borderId="70" xfId="1" applyFont="1" applyFill="1" applyBorder="1" applyAlignment="1">
      <alignment vertical="center" shrinkToFit="1"/>
    </xf>
    <xf numFmtId="38" fontId="13" fillId="0" borderId="71" xfId="1" applyFont="1" applyFill="1" applyBorder="1" applyAlignment="1">
      <alignment vertical="center" shrinkToFit="1"/>
    </xf>
    <xf numFmtId="38" fontId="13" fillId="0" borderId="72" xfId="1" applyFont="1" applyFill="1" applyBorder="1" applyAlignment="1">
      <alignment vertical="center" shrinkToFit="1"/>
    </xf>
    <xf numFmtId="181" fontId="11" fillId="0" borderId="0" xfId="0" applyNumberFormat="1" applyFont="1">
      <alignment vertical="center"/>
    </xf>
    <xf numFmtId="0" fontId="11" fillId="0" borderId="0" xfId="0" applyFont="1" applyAlignment="1">
      <alignment vertical="center" wrapText="1"/>
    </xf>
    <xf numFmtId="38" fontId="13" fillId="0" borderId="39" xfId="1" applyNumberFormat="1" applyFont="1" applyFill="1" applyBorder="1" applyAlignment="1">
      <alignment vertical="center" shrinkToFit="1"/>
    </xf>
    <xf numFmtId="0" fontId="13" fillId="0" borderId="88" xfId="0" applyFont="1" applyFill="1" applyBorder="1">
      <alignment vertical="center"/>
    </xf>
    <xf numFmtId="0" fontId="13" fillId="0" borderId="92" xfId="0" applyFont="1" applyFill="1" applyBorder="1">
      <alignment vertical="center"/>
    </xf>
    <xf numFmtId="0" fontId="13" fillId="0" borderId="83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0" borderId="4" xfId="0" applyFont="1" applyFill="1" applyBorder="1" applyAlignment="1">
      <alignment vertical="center" shrinkToFit="1"/>
    </xf>
    <xf numFmtId="0" fontId="13" fillId="0" borderId="101" xfId="0" applyFont="1" applyFill="1" applyBorder="1" applyAlignment="1">
      <alignment vertical="center" shrinkToFit="1"/>
    </xf>
    <xf numFmtId="0" fontId="11" fillId="0" borderId="5" xfId="0" applyFont="1" applyBorder="1">
      <alignment vertical="center"/>
    </xf>
    <xf numFmtId="0" fontId="11" fillId="0" borderId="8" xfId="0" applyFont="1" applyBorder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38" fontId="13" fillId="0" borderId="126" xfId="0" applyNumberFormat="1" applyFont="1" applyFill="1" applyBorder="1" applyAlignment="1">
      <alignment vertical="center" shrinkToFit="1"/>
    </xf>
    <xf numFmtId="49" fontId="6" fillId="0" borderId="0" xfId="0" applyNumberFormat="1" applyFont="1" applyFill="1" applyAlignment="1">
      <alignment horizontal="center" vertical="center"/>
    </xf>
    <xf numFmtId="176" fontId="24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83" fontId="6" fillId="0" borderId="0" xfId="0" applyNumberFormat="1" applyFont="1" applyFill="1" applyAlignment="1">
      <alignment vertical="center"/>
    </xf>
    <xf numFmtId="184" fontId="6" fillId="0" borderId="0" xfId="0" applyNumberFormat="1" applyFont="1" applyFill="1" applyAlignment="1">
      <alignment horizontal="distributed" vertical="center"/>
    </xf>
    <xf numFmtId="184" fontId="6" fillId="0" borderId="0" xfId="0" applyNumberFormat="1" applyFont="1" applyFill="1" applyAlignment="1">
      <alignment vertical="center"/>
    </xf>
    <xf numFmtId="184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Alignment="1">
      <alignment horizontal="center"/>
    </xf>
    <xf numFmtId="176" fontId="6" fillId="0" borderId="0" xfId="0" applyNumberFormat="1" applyFont="1" applyFill="1" applyAlignment="1"/>
    <xf numFmtId="176" fontId="6" fillId="0" borderId="0" xfId="0" applyNumberFormat="1" applyFont="1" applyFill="1" applyBorder="1" applyAlignment="1"/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0" fontId="29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51" xfId="0" applyFont="1" applyBorder="1">
      <alignment vertical="center"/>
    </xf>
    <xf numFmtId="0" fontId="30" fillId="4" borderId="136" xfId="0" applyFont="1" applyFill="1" applyBorder="1" applyAlignment="1">
      <alignment horizontal="center" vertical="center"/>
    </xf>
    <xf numFmtId="0" fontId="31" fillId="0" borderId="137" xfId="0" applyFont="1" applyBorder="1" applyAlignment="1">
      <alignment horizontal="center" vertical="center"/>
    </xf>
    <xf numFmtId="0" fontId="30" fillId="4" borderId="137" xfId="0" applyFont="1" applyFill="1" applyBorder="1" applyAlignment="1">
      <alignment horizontal="center" vertical="center" shrinkToFit="1"/>
    </xf>
    <xf numFmtId="177" fontId="31" fillId="0" borderId="138" xfId="1" applyNumberFormat="1" applyFont="1" applyBorder="1" applyAlignment="1">
      <alignment horizontal="left" vertical="center" indent="2"/>
    </xf>
    <xf numFmtId="0" fontId="29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127" xfId="0" applyFont="1" applyBorder="1">
      <alignment vertical="center"/>
    </xf>
    <xf numFmtId="0" fontId="29" fillId="0" borderId="7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122" xfId="0" applyFont="1" applyBorder="1">
      <alignment vertical="center"/>
    </xf>
    <xf numFmtId="0" fontId="8" fillId="0" borderId="0" xfId="0" applyFont="1" applyFill="1" applyBorder="1">
      <alignment vertical="center"/>
    </xf>
    <xf numFmtId="38" fontId="9" fillId="0" borderId="0" xfId="1" applyFont="1" applyFill="1" applyBorder="1">
      <alignment vertical="center"/>
    </xf>
    <xf numFmtId="177" fontId="8" fillId="0" borderId="0" xfId="1" applyNumberFormat="1" applyFont="1" applyFill="1" applyBorder="1">
      <alignment vertical="center"/>
    </xf>
    <xf numFmtId="0" fontId="8" fillId="0" borderId="12" xfId="0" applyFont="1" applyFill="1" applyBorder="1">
      <alignment vertical="center"/>
    </xf>
    <xf numFmtId="38" fontId="9" fillId="0" borderId="12" xfId="1" applyFont="1" applyFill="1" applyBorder="1">
      <alignment vertical="center"/>
    </xf>
    <xf numFmtId="177" fontId="8" fillId="0" borderId="12" xfId="1" applyNumberFormat="1" applyFont="1" applyFill="1" applyBorder="1">
      <alignment vertical="center"/>
    </xf>
    <xf numFmtId="179" fontId="6" fillId="0" borderId="1" xfId="0" applyNumberFormat="1" applyFont="1" applyFill="1" applyBorder="1" applyAlignment="1">
      <alignment horizontal="center" vertical="center"/>
    </xf>
    <xf numFmtId="179" fontId="6" fillId="0" borderId="51" xfId="0" applyNumberFormat="1" applyFont="1" applyFill="1" applyBorder="1" applyAlignment="1">
      <alignment vertical="center"/>
    </xf>
    <xf numFmtId="179" fontId="6" fillId="0" borderId="2" xfId="0" applyNumberFormat="1" applyFont="1" applyFill="1" applyBorder="1" applyAlignment="1">
      <alignment horizontal="center" vertical="center"/>
    </xf>
    <xf numFmtId="179" fontId="6" fillId="0" borderId="3" xfId="0" applyNumberFormat="1" applyFont="1" applyFill="1" applyBorder="1" applyAlignment="1">
      <alignment vertical="center"/>
    </xf>
    <xf numFmtId="179" fontId="6" fillId="0" borderId="4" xfId="0" applyNumberFormat="1" applyFont="1" applyFill="1" applyBorder="1" applyAlignment="1">
      <alignment horizontal="center" vertical="center"/>
    </xf>
    <xf numFmtId="179" fontId="6" fillId="0" borderId="127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 shrinkToFit="1"/>
    </xf>
    <xf numFmtId="179" fontId="25" fillId="0" borderId="0" xfId="0" applyNumberFormat="1" applyFont="1" applyFill="1" applyBorder="1" applyAlignment="1">
      <alignment horizontal="center" vertical="center" shrinkToFit="1"/>
    </xf>
    <xf numFmtId="179" fontId="6" fillId="0" borderId="5" xfId="0" applyNumberFormat="1" applyFont="1" applyFill="1" applyBorder="1" applyAlignment="1">
      <alignment horizontal="center" vertical="center"/>
    </xf>
    <xf numFmtId="179" fontId="6" fillId="0" borderId="6" xfId="0" applyNumberFormat="1" applyFont="1" applyFill="1" applyBorder="1" applyAlignment="1">
      <alignment horizontal="center" vertical="center"/>
    </xf>
    <xf numFmtId="179" fontId="6" fillId="0" borderId="122" xfId="0" applyNumberFormat="1" applyFont="1" applyFill="1" applyBorder="1" applyAlignment="1">
      <alignment horizontal="center" vertical="center"/>
    </xf>
    <xf numFmtId="179" fontId="6" fillId="0" borderId="7" xfId="0" applyNumberFormat="1" applyFont="1" applyFill="1" applyBorder="1" applyAlignment="1">
      <alignment horizontal="center" vertical="center"/>
    </xf>
    <xf numFmtId="179" fontId="6" fillId="0" borderId="7" xfId="0" applyNumberFormat="1" applyFont="1" applyFill="1" applyBorder="1" applyAlignment="1">
      <alignment horizontal="center" vertical="center" shrinkToFit="1"/>
    </xf>
    <xf numFmtId="179" fontId="6" fillId="0" borderId="8" xfId="0" applyNumberFormat="1" applyFont="1" applyFill="1" applyBorder="1" applyAlignment="1">
      <alignment horizontal="center" vertical="center"/>
    </xf>
    <xf numFmtId="179" fontId="6" fillId="0" borderId="127" xfId="0" applyNumberFormat="1" applyFont="1" applyFill="1" applyBorder="1" applyAlignment="1">
      <alignment horizontal="distributed" vertical="center"/>
    </xf>
    <xf numFmtId="185" fontId="6" fillId="0" borderId="0" xfId="0" applyNumberFormat="1" applyFont="1" applyFill="1" applyBorder="1" applyAlignment="1">
      <alignment horizontal="right" vertical="center"/>
    </xf>
    <xf numFmtId="185" fontId="6" fillId="0" borderId="5" xfId="0" applyNumberFormat="1" applyFont="1" applyFill="1" applyBorder="1" applyAlignment="1">
      <alignment horizontal="right" vertical="center"/>
    </xf>
    <xf numFmtId="179" fontId="6" fillId="0" borderId="128" xfId="0" applyNumberFormat="1" applyFont="1" applyFill="1" applyBorder="1" applyAlignment="1">
      <alignment horizontal="center" vertical="center"/>
    </xf>
    <xf numFmtId="179" fontId="6" fillId="0" borderId="129" xfId="0" applyNumberFormat="1" applyFont="1" applyFill="1" applyBorder="1" applyAlignment="1">
      <alignment horizontal="distributed" vertical="center"/>
    </xf>
    <xf numFmtId="185" fontId="6" fillId="0" borderId="130" xfId="0" applyNumberFormat="1" applyFont="1" applyFill="1" applyBorder="1" applyAlignment="1">
      <alignment horizontal="right" vertical="center"/>
    </xf>
    <xf numFmtId="185" fontId="6" fillId="0" borderId="131" xfId="0" applyNumberFormat="1" applyFont="1" applyFill="1" applyBorder="1" applyAlignment="1">
      <alignment horizontal="right" vertical="center"/>
    </xf>
    <xf numFmtId="179" fontId="6" fillId="0" borderId="132" xfId="0" applyNumberFormat="1" applyFont="1" applyFill="1" applyBorder="1" applyAlignment="1">
      <alignment horizontal="center" vertical="center"/>
    </xf>
    <xf numFmtId="179" fontId="6" fillId="0" borderId="133" xfId="0" applyNumberFormat="1" applyFont="1" applyFill="1" applyBorder="1" applyAlignment="1">
      <alignment horizontal="distributed" vertical="center"/>
    </xf>
    <xf numFmtId="185" fontId="6" fillId="0" borderId="134" xfId="0" applyNumberFormat="1" applyFont="1" applyFill="1" applyBorder="1" applyAlignment="1">
      <alignment horizontal="right" vertical="center"/>
    </xf>
    <xf numFmtId="185" fontId="6" fillId="0" borderId="135" xfId="0" applyNumberFormat="1" applyFont="1" applyFill="1" applyBorder="1" applyAlignment="1">
      <alignment horizontal="right" vertical="center"/>
    </xf>
    <xf numFmtId="179" fontId="6" fillId="0" borderId="127" xfId="0" applyNumberFormat="1" applyFont="1" applyFill="1" applyBorder="1" applyAlignment="1">
      <alignment vertical="center" shrinkToFit="1"/>
    </xf>
    <xf numFmtId="179" fontId="32" fillId="0" borderId="129" xfId="0" applyNumberFormat="1" applyFont="1" applyFill="1" applyBorder="1" applyAlignment="1">
      <alignment horizontal="distributed" vertical="center"/>
    </xf>
    <xf numFmtId="179" fontId="6" fillId="0" borderId="9" xfId="0" applyNumberFormat="1" applyFont="1" applyFill="1" applyBorder="1" applyAlignment="1">
      <alignment horizontal="center" vertical="center"/>
    </xf>
    <xf numFmtId="179" fontId="6" fillId="0" borderId="79" xfId="0" applyNumberFormat="1" applyFont="1" applyFill="1" applyBorder="1" applyAlignment="1">
      <alignment horizontal="distributed" vertical="center"/>
    </xf>
    <xf numFmtId="185" fontId="6" fillId="0" borderId="10" xfId="0" applyNumberFormat="1" applyFont="1" applyFill="1" applyBorder="1" applyAlignment="1">
      <alignment horizontal="right" vertical="center"/>
    </xf>
    <xf numFmtId="185" fontId="6" fillId="0" borderId="11" xfId="0" applyNumberFormat="1" applyFont="1" applyFill="1" applyBorder="1" applyAlignment="1">
      <alignment horizontal="right" vertical="center"/>
    </xf>
    <xf numFmtId="179" fontId="25" fillId="0" borderId="127" xfId="0" applyNumberFormat="1" applyFont="1" applyFill="1" applyBorder="1" applyAlignment="1">
      <alignment horizontal="distributed" vertical="center"/>
    </xf>
    <xf numFmtId="179" fontId="6" fillId="0" borderId="0" xfId="0" applyNumberFormat="1" applyFont="1" applyFill="1" applyAlignment="1">
      <alignment horizontal="center" vertical="center"/>
    </xf>
    <xf numFmtId="179" fontId="24" fillId="0" borderId="0" xfId="0" applyNumberFormat="1" applyFont="1" applyFill="1" applyAlignment="1">
      <alignment vertical="center"/>
    </xf>
    <xf numFmtId="179" fontId="6" fillId="0" borderId="0" xfId="0" applyNumberFormat="1" applyFont="1" applyFill="1" applyAlignment="1">
      <alignment vertical="center"/>
    </xf>
    <xf numFmtId="179" fontId="25" fillId="0" borderId="129" xfId="0" applyNumberFormat="1" applyFont="1" applyFill="1" applyBorder="1" applyAlignment="1">
      <alignment horizontal="distributed" vertical="center"/>
    </xf>
    <xf numFmtId="186" fontId="6" fillId="0" borderId="0" xfId="3" applyNumberFormat="1" applyFont="1" applyFill="1" applyAlignment="1">
      <alignment horizontal="center" vertical="center"/>
    </xf>
    <xf numFmtId="186" fontId="24" fillId="0" borderId="0" xfId="3" applyNumberFormat="1" applyFont="1" applyFill="1" applyAlignment="1">
      <alignment vertical="center"/>
    </xf>
    <xf numFmtId="186" fontId="6" fillId="0" borderId="0" xfId="3" applyNumberFormat="1" applyFont="1" applyFill="1" applyAlignment="1">
      <alignment vertical="center"/>
    </xf>
    <xf numFmtId="186" fontId="6" fillId="0" borderId="0" xfId="3" applyNumberFormat="1" applyFont="1" applyFill="1" applyBorder="1" applyAlignment="1">
      <alignment vertical="center"/>
    </xf>
    <xf numFmtId="186" fontId="6" fillId="0" borderId="7" xfId="3" applyNumberFormat="1" applyFont="1" applyFill="1" applyBorder="1" applyAlignment="1">
      <alignment vertical="center"/>
    </xf>
    <xf numFmtId="186" fontId="6" fillId="0" borderId="0" xfId="3" applyNumberFormat="1" applyFont="1" applyFill="1" applyAlignment="1">
      <alignment horizontal="right" vertical="center"/>
    </xf>
    <xf numFmtId="186" fontId="6" fillId="0" borderId="1" xfId="3" applyNumberFormat="1" applyFont="1" applyFill="1" applyBorder="1" applyAlignment="1">
      <alignment horizontal="center" vertical="center"/>
    </xf>
    <xf numFmtId="186" fontId="6" fillId="0" borderId="51" xfId="3" applyNumberFormat="1" applyFont="1" applyFill="1" applyBorder="1" applyAlignment="1">
      <alignment vertical="center"/>
    </xf>
    <xf numFmtId="186" fontId="6" fillId="0" borderId="2" xfId="3" applyNumberFormat="1" applyFont="1" applyFill="1" applyBorder="1" applyAlignment="1">
      <alignment horizontal="center" vertical="center"/>
    </xf>
    <xf numFmtId="186" fontId="6" fillId="0" borderId="3" xfId="3" applyNumberFormat="1" applyFont="1" applyFill="1" applyBorder="1" applyAlignment="1">
      <alignment vertical="center"/>
    </xf>
    <xf numFmtId="186" fontId="6" fillId="0" borderId="2" xfId="3" applyNumberFormat="1" applyFont="1" applyFill="1" applyBorder="1" applyAlignment="1">
      <alignment vertical="center"/>
    </xf>
    <xf numFmtId="186" fontId="6" fillId="0" borderId="1" xfId="3" applyNumberFormat="1" applyFont="1" applyFill="1" applyBorder="1" applyAlignment="1">
      <alignment vertical="center"/>
    </xf>
    <xf numFmtId="186" fontId="6" fillId="0" borderId="3" xfId="3" applyNumberFormat="1" applyFont="1" applyFill="1" applyBorder="1" applyAlignment="1">
      <alignment horizontal="center" vertical="center"/>
    </xf>
    <xf numFmtId="186" fontId="6" fillId="0" borderId="4" xfId="3" applyNumberFormat="1" applyFont="1" applyFill="1" applyBorder="1" applyAlignment="1">
      <alignment horizontal="center" vertical="center"/>
    </xf>
    <xf numFmtId="186" fontId="6" fillId="0" borderId="127" xfId="3" applyNumberFormat="1" applyFont="1" applyFill="1" applyBorder="1" applyAlignment="1">
      <alignment horizontal="center" vertical="center"/>
    </xf>
    <xf numFmtId="186" fontId="6" fillId="0" borderId="0" xfId="3" applyNumberFormat="1" applyFont="1" applyFill="1" applyBorder="1" applyAlignment="1">
      <alignment horizontal="center" vertical="center"/>
    </xf>
    <xf numFmtId="186" fontId="6" fillId="0" borderId="0" xfId="3" applyNumberFormat="1" applyFont="1" applyFill="1" applyBorder="1" applyAlignment="1">
      <alignment horizontal="center" vertical="center" shrinkToFit="1"/>
    </xf>
    <xf numFmtId="186" fontId="25" fillId="0" borderId="0" xfId="3" applyNumberFormat="1" applyFont="1" applyFill="1" applyBorder="1" applyAlignment="1">
      <alignment horizontal="center" vertical="center" shrinkToFit="1"/>
    </xf>
    <xf numFmtId="186" fontId="6" fillId="0" borderId="5" xfId="3" applyNumberFormat="1" applyFont="1" applyFill="1" applyBorder="1" applyAlignment="1">
      <alignment horizontal="center" vertical="center"/>
    </xf>
    <xf numFmtId="186" fontId="6" fillId="0" borderId="6" xfId="3" applyNumberFormat="1" applyFont="1" applyFill="1" applyBorder="1" applyAlignment="1">
      <alignment horizontal="center" vertical="center"/>
    </xf>
    <xf numFmtId="186" fontId="6" fillId="0" borderId="122" xfId="3" applyNumberFormat="1" applyFont="1" applyFill="1" applyBorder="1" applyAlignment="1">
      <alignment horizontal="center" vertical="center"/>
    </xf>
    <xf numFmtId="186" fontId="6" fillId="0" borderId="7" xfId="3" applyNumberFormat="1" applyFont="1" applyFill="1" applyBorder="1" applyAlignment="1">
      <alignment horizontal="center" vertical="center"/>
    </xf>
    <xf numFmtId="186" fontId="6" fillId="0" borderId="7" xfId="3" applyNumberFormat="1" applyFont="1" applyFill="1" applyBorder="1" applyAlignment="1">
      <alignment horizontal="center" vertical="center" shrinkToFit="1"/>
    </xf>
    <xf numFmtId="186" fontId="6" fillId="0" borderId="8" xfId="3" applyNumberFormat="1" applyFont="1" applyFill="1" applyBorder="1" applyAlignment="1">
      <alignment horizontal="center" vertical="center"/>
    </xf>
    <xf numFmtId="186" fontId="6" fillId="0" borderId="127" xfId="3" applyNumberFormat="1" applyFont="1" applyFill="1" applyBorder="1" applyAlignment="1">
      <alignment horizontal="distributed" vertical="center"/>
    </xf>
    <xf numFmtId="176" fontId="6" fillId="0" borderId="0" xfId="3" applyNumberFormat="1" applyFont="1" applyFill="1" applyBorder="1" applyAlignment="1">
      <alignment vertical="center"/>
    </xf>
    <xf numFmtId="176" fontId="6" fillId="0" borderId="127" xfId="3" applyNumberFormat="1" applyFont="1" applyFill="1" applyBorder="1" applyAlignment="1">
      <alignment vertical="center"/>
    </xf>
    <xf numFmtId="176" fontId="6" fillId="0" borderId="4" xfId="3" applyNumberFormat="1" applyFont="1" applyFill="1" applyBorder="1" applyAlignment="1">
      <alignment vertical="center"/>
    </xf>
    <xf numFmtId="176" fontId="6" fillId="0" borderId="5" xfId="3" applyNumberFormat="1" applyFont="1" applyFill="1" applyBorder="1" applyAlignment="1">
      <alignment vertical="center"/>
    </xf>
    <xf numFmtId="176" fontId="6" fillId="0" borderId="1" xfId="3" applyNumberFormat="1" applyFont="1" applyFill="1" applyBorder="1" applyAlignment="1">
      <alignment vertical="center"/>
    </xf>
    <xf numFmtId="186" fontId="6" fillId="0" borderId="128" xfId="3" applyNumberFormat="1" applyFont="1" applyFill="1" applyBorder="1" applyAlignment="1">
      <alignment horizontal="center" vertical="center"/>
    </xf>
    <xf numFmtId="186" fontId="6" fillId="0" borderId="129" xfId="3" applyNumberFormat="1" applyFont="1" applyFill="1" applyBorder="1" applyAlignment="1">
      <alignment horizontal="distributed" vertical="center"/>
    </xf>
    <xf numFmtId="176" fontId="6" fillId="0" borderId="130" xfId="3" applyNumberFormat="1" applyFont="1" applyFill="1" applyBorder="1" applyAlignment="1">
      <alignment vertical="center"/>
    </xf>
    <xf numFmtId="176" fontId="6" fillId="0" borderId="129" xfId="3" applyNumberFormat="1" applyFont="1" applyFill="1" applyBorder="1" applyAlignment="1">
      <alignment vertical="center"/>
    </xf>
    <xf numFmtId="176" fontId="6" fillId="0" borderId="128" xfId="3" applyNumberFormat="1" applyFont="1" applyFill="1" applyBorder="1" applyAlignment="1">
      <alignment vertical="center"/>
    </xf>
    <xf numFmtId="176" fontId="6" fillId="0" borderId="131" xfId="3" applyNumberFormat="1" applyFont="1" applyFill="1" applyBorder="1" applyAlignment="1">
      <alignment vertical="center"/>
    </xf>
    <xf numFmtId="186" fontId="6" fillId="0" borderId="132" xfId="3" applyNumberFormat="1" applyFont="1" applyFill="1" applyBorder="1" applyAlignment="1">
      <alignment horizontal="center" vertical="center"/>
    </xf>
    <xf numFmtId="186" fontId="6" fillId="0" borderId="133" xfId="3" applyNumberFormat="1" applyFont="1" applyFill="1" applyBorder="1" applyAlignment="1">
      <alignment horizontal="distributed" vertical="center"/>
    </xf>
    <xf numFmtId="176" fontId="6" fillId="0" borderId="134" xfId="3" applyNumberFormat="1" applyFont="1" applyFill="1" applyBorder="1" applyAlignment="1">
      <alignment vertical="center"/>
    </xf>
    <xf numFmtId="176" fontId="6" fillId="0" borderId="133" xfId="3" applyNumberFormat="1" applyFont="1" applyFill="1" applyBorder="1" applyAlignment="1">
      <alignment vertical="center"/>
    </xf>
    <xf numFmtId="176" fontId="6" fillId="0" borderId="132" xfId="3" applyNumberFormat="1" applyFont="1" applyFill="1" applyBorder="1" applyAlignment="1">
      <alignment vertical="center"/>
    </xf>
    <xf numFmtId="176" fontId="6" fillId="0" borderId="135" xfId="3" applyNumberFormat="1" applyFont="1" applyFill="1" applyBorder="1" applyAlignment="1">
      <alignment vertical="center"/>
    </xf>
    <xf numFmtId="186" fontId="6" fillId="0" borderId="127" xfId="3" applyNumberFormat="1" applyFont="1" applyFill="1" applyBorder="1" applyAlignment="1">
      <alignment vertical="center" shrinkToFit="1"/>
    </xf>
    <xf numFmtId="186" fontId="32" fillId="0" borderId="129" xfId="3" applyNumberFormat="1" applyFont="1" applyFill="1" applyBorder="1" applyAlignment="1">
      <alignment horizontal="distributed" vertical="center"/>
    </xf>
    <xf numFmtId="186" fontId="6" fillId="0" borderId="9" xfId="3" applyNumberFormat="1" applyFont="1" applyFill="1" applyBorder="1" applyAlignment="1">
      <alignment horizontal="center" vertical="center"/>
    </xf>
    <xf numFmtId="186" fontId="6" fillId="0" borderId="79" xfId="3" applyNumberFormat="1" applyFont="1" applyFill="1" applyBorder="1" applyAlignment="1">
      <alignment horizontal="distributed" vertical="center"/>
    </xf>
    <xf numFmtId="176" fontId="6" fillId="0" borderId="10" xfId="3" applyNumberFormat="1" applyFont="1" applyFill="1" applyBorder="1" applyAlignment="1">
      <alignment vertical="center"/>
    </xf>
    <xf numFmtId="176" fontId="6" fillId="0" borderId="79" xfId="3" applyNumberFormat="1" applyFont="1" applyFill="1" applyBorder="1" applyAlignment="1">
      <alignment vertical="center"/>
    </xf>
    <xf numFmtId="176" fontId="6" fillId="0" borderId="9" xfId="3" applyNumberFormat="1" applyFont="1" applyFill="1" applyBorder="1" applyAlignment="1">
      <alignment vertical="center"/>
    </xf>
    <xf numFmtId="176" fontId="6" fillId="0" borderId="11" xfId="3" applyNumberFormat="1" applyFont="1" applyFill="1" applyBorder="1" applyAlignment="1">
      <alignment vertical="center"/>
    </xf>
    <xf numFmtId="176" fontId="6" fillId="0" borderId="0" xfId="3" applyNumberFormat="1" applyFont="1" applyFill="1" applyAlignment="1">
      <alignment vertical="center"/>
    </xf>
    <xf numFmtId="186" fontId="25" fillId="0" borderId="127" xfId="3" applyNumberFormat="1" applyFont="1" applyFill="1" applyBorder="1" applyAlignment="1">
      <alignment horizontal="distributed" vertical="center"/>
    </xf>
    <xf numFmtId="186" fontId="6" fillId="0" borderId="0" xfId="3" applyNumberFormat="1" applyFont="1" applyFill="1" applyAlignment="1">
      <alignment horizontal="center"/>
    </xf>
    <xf numFmtId="186" fontId="6" fillId="0" borderId="0" xfId="3" applyNumberFormat="1" applyFont="1" applyFill="1"/>
    <xf numFmtId="186" fontId="6" fillId="0" borderId="0" xfId="3" applyNumberFormat="1" applyFont="1" applyFill="1" applyBorder="1"/>
    <xf numFmtId="38" fontId="20" fillId="2" borderId="5" xfId="1" applyFont="1" applyFill="1" applyBorder="1" applyAlignment="1">
      <alignment vertical="center" shrinkToFit="1"/>
    </xf>
    <xf numFmtId="0" fontId="16" fillId="3" borderId="22" xfId="0" applyFont="1" applyFill="1" applyBorder="1" applyAlignment="1">
      <alignment horizontal="center" vertical="center" shrinkToFit="1"/>
    </xf>
    <xf numFmtId="0" fontId="13" fillId="0" borderId="143" xfId="0" applyFont="1" applyFill="1" applyBorder="1" applyAlignment="1">
      <alignment vertical="center" shrinkToFit="1"/>
    </xf>
    <xf numFmtId="38" fontId="13" fillId="0" borderId="143" xfId="1" applyFont="1" applyFill="1" applyBorder="1" applyAlignment="1">
      <alignment vertical="center" shrinkToFit="1"/>
    </xf>
    <xf numFmtId="38" fontId="13" fillId="5" borderId="41" xfId="1" applyFont="1" applyFill="1" applyBorder="1" applyAlignment="1">
      <alignment vertical="center" shrinkToFit="1"/>
    </xf>
    <xf numFmtId="187" fontId="13" fillId="0" borderId="140" xfId="0" applyNumberFormat="1" applyFont="1" applyFill="1" applyBorder="1" applyAlignment="1">
      <alignment vertical="center" shrinkToFit="1"/>
    </xf>
    <xf numFmtId="187" fontId="13" fillId="0" borderId="0" xfId="0" applyNumberFormat="1" applyFont="1" applyFill="1" applyBorder="1" applyAlignment="1">
      <alignment vertical="center" shrinkToFit="1"/>
    </xf>
    <xf numFmtId="187" fontId="13" fillId="0" borderId="141" xfId="0" applyNumberFormat="1" applyFont="1" applyFill="1" applyBorder="1" applyAlignment="1">
      <alignment vertical="center" shrinkToFit="1"/>
    </xf>
    <xf numFmtId="187" fontId="13" fillId="0" borderId="142" xfId="0" applyNumberFormat="1" applyFont="1" applyFill="1" applyBorder="1" applyAlignment="1">
      <alignment vertical="center" shrinkToFit="1"/>
    </xf>
    <xf numFmtId="187" fontId="13" fillId="0" borderId="0" xfId="0" applyNumberFormat="1" applyFont="1" applyFill="1" applyAlignment="1">
      <alignment vertical="center" shrinkToFit="1"/>
    </xf>
    <xf numFmtId="181" fontId="13" fillId="0" borderId="140" xfId="4" applyNumberFormat="1" applyFont="1" applyFill="1" applyBorder="1" applyAlignment="1">
      <alignment vertical="center" shrinkToFit="1"/>
    </xf>
    <xf numFmtId="181" fontId="13" fillId="0" borderId="0" xfId="4" applyNumberFormat="1" applyFont="1" applyFill="1" applyBorder="1" applyAlignment="1">
      <alignment vertical="center" shrinkToFit="1"/>
    </xf>
    <xf numFmtId="181" fontId="13" fillId="0" borderId="141" xfId="4" applyNumberFormat="1" applyFont="1" applyFill="1" applyBorder="1" applyAlignment="1">
      <alignment vertical="center" shrinkToFit="1"/>
    </xf>
    <xf numFmtId="181" fontId="13" fillId="0" borderId="142" xfId="4" applyNumberFormat="1" applyFont="1" applyFill="1" applyBorder="1" applyAlignment="1">
      <alignment vertical="center" shrinkToFit="1"/>
    </xf>
    <xf numFmtId="181" fontId="13" fillId="0" borderId="144" xfId="4" applyNumberFormat="1" applyFont="1" applyFill="1" applyBorder="1" applyAlignment="1">
      <alignment vertical="center" shrinkToFit="1"/>
    </xf>
    <xf numFmtId="181" fontId="13" fillId="0" borderId="146" xfId="4" applyNumberFormat="1" applyFont="1" applyFill="1" applyBorder="1" applyAlignment="1">
      <alignment vertical="center" shrinkToFit="1"/>
    </xf>
    <xf numFmtId="181" fontId="13" fillId="0" borderId="148" xfId="4" applyNumberFormat="1" applyFont="1" applyFill="1" applyBorder="1" applyAlignment="1">
      <alignment vertical="center" shrinkToFit="1"/>
    </xf>
    <xf numFmtId="181" fontId="13" fillId="0" borderId="0" xfId="4" applyNumberFormat="1" applyFont="1" applyFill="1" applyAlignment="1">
      <alignment vertical="center" shrinkToFit="1"/>
    </xf>
    <xf numFmtId="180" fontId="17" fillId="2" borderId="149" xfId="1" applyNumberFormat="1" applyFont="1" applyFill="1" applyBorder="1" applyAlignment="1">
      <alignment vertical="center" shrinkToFit="1"/>
    </xf>
    <xf numFmtId="180" fontId="17" fillId="2" borderId="150" xfId="1" applyNumberFormat="1" applyFont="1" applyFill="1" applyBorder="1" applyAlignment="1">
      <alignment vertical="center" shrinkToFit="1"/>
    </xf>
    <xf numFmtId="180" fontId="17" fillId="2" borderId="151" xfId="1" applyNumberFormat="1" applyFont="1" applyFill="1" applyBorder="1" applyAlignment="1">
      <alignment vertical="center" shrinkToFit="1"/>
    </xf>
    <xf numFmtId="180" fontId="17" fillId="2" borderId="152" xfId="1" applyNumberFormat="1" applyFont="1" applyFill="1" applyBorder="1" applyAlignment="1">
      <alignment vertical="center" shrinkToFit="1"/>
    </xf>
    <xf numFmtId="38" fontId="17" fillId="2" borderId="153" xfId="1" applyFont="1" applyFill="1" applyBorder="1" applyAlignment="1">
      <alignment vertical="center" shrinkToFit="1"/>
    </xf>
    <xf numFmtId="38" fontId="17" fillId="2" borderId="154" xfId="1" applyFont="1" applyFill="1" applyBorder="1" applyAlignment="1">
      <alignment vertical="center" shrinkToFit="1"/>
    </xf>
    <xf numFmtId="38" fontId="17" fillId="2" borderId="155" xfId="1" applyFont="1" applyFill="1" applyBorder="1" applyAlignment="1">
      <alignment vertical="center" shrinkToFit="1"/>
    </xf>
    <xf numFmtId="38" fontId="17" fillId="2" borderId="156" xfId="1" applyFont="1" applyFill="1" applyBorder="1" applyAlignment="1">
      <alignment vertical="center" shrinkToFit="1"/>
    </xf>
    <xf numFmtId="38" fontId="17" fillId="2" borderId="157" xfId="1" applyFont="1" applyFill="1" applyBorder="1" applyAlignment="1">
      <alignment vertical="center" shrinkToFit="1"/>
    </xf>
    <xf numFmtId="0" fontId="13" fillId="0" borderId="74" xfId="0" applyFont="1" applyFill="1" applyBorder="1" applyAlignment="1">
      <alignment horizontal="center" vertical="center" shrinkToFit="1"/>
    </xf>
    <xf numFmtId="38" fontId="13" fillId="5" borderId="140" xfId="1" applyFont="1" applyFill="1" applyBorder="1" applyAlignment="1">
      <alignment vertical="center" shrinkToFit="1"/>
    </xf>
    <xf numFmtId="38" fontId="13" fillId="5" borderId="0" xfId="1" applyFont="1" applyFill="1" applyBorder="1" applyAlignment="1">
      <alignment vertical="center" shrinkToFit="1"/>
    </xf>
    <xf numFmtId="38" fontId="13" fillId="5" borderId="141" xfId="1" applyFont="1" applyFill="1" applyBorder="1" applyAlignment="1">
      <alignment vertical="center" shrinkToFit="1"/>
    </xf>
    <xf numFmtId="38" fontId="13" fillId="5" borderId="142" xfId="1" applyFont="1" applyFill="1" applyBorder="1" applyAlignment="1">
      <alignment vertical="center" shrinkToFit="1"/>
    </xf>
    <xf numFmtId="38" fontId="13" fillId="5" borderId="145" xfId="1" applyFont="1" applyFill="1" applyBorder="1" applyAlignment="1">
      <alignment vertical="center" shrinkToFit="1"/>
    </xf>
    <xf numFmtId="38" fontId="13" fillId="5" borderId="147" xfId="1" applyFont="1" applyFill="1" applyBorder="1" applyAlignment="1">
      <alignment vertical="center" shrinkToFit="1"/>
    </xf>
    <xf numFmtId="38" fontId="13" fillId="5" borderId="0" xfId="1" applyFont="1" applyFill="1">
      <alignment vertical="center"/>
    </xf>
    <xf numFmtId="38" fontId="13" fillId="5" borderId="145" xfId="1" applyFont="1" applyFill="1" applyBorder="1">
      <alignment vertical="center"/>
    </xf>
    <xf numFmtId="38" fontId="13" fillId="5" borderId="41" xfId="1" applyFont="1" applyFill="1" applyBorder="1">
      <alignment vertical="center"/>
    </xf>
    <xf numFmtId="38" fontId="13" fillId="5" borderId="147" xfId="1" applyFont="1" applyFill="1" applyBorder="1">
      <alignment vertical="center"/>
    </xf>
    <xf numFmtId="0" fontId="16" fillId="3" borderId="14" xfId="0" applyFont="1" applyFill="1" applyBorder="1" applyAlignment="1">
      <alignment horizontal="center"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3" xfId="0" applyFont="1" applyBorder="1" applyAlignment="1">
      <alignment horizontal="center" vertical="center" shrinkToFit="1"/>
    </xf>
    <xf numFmtId="38" fontId="11" fillId="0" borderId="8" xfId="0" applyNumberFormat="1" applyFont="1" applyBorder="1" applyAlignment="1">
      <alignment vertical="center" shrinkToFit="1"/>
    </xf>
    <xf numFmtId="0" fontId="36" fillId="0" borderId="8" xfId="0" applyFont="1" applyFill="1" applyBorder="1" applyAlignment="1">
      <alignment horizontal="center" vertical="center" shrinkToFit="1"/>
    </xf>
    <xf numFmtId="38" fontId="22" fillId="0" borderId="5" xfId="1" applyFont="1" applyBorder="1" applyAlignment="1">
      <alignment vertical="center" shrinkToFit="1"/>
    </xf>
    <xf numFmtId="38" fontId="20" fillId="2" borderId="8" xfId="1" applyFont="1" applyFill="1" applyBorder="1" applyAlignment="1">
      <alignment vertical="center" shrinkToFit="1"/>
    </xf>
    <xf numFmtId="177" fontId="11" fillId="0" borderId="11" xfId="1" applyNumberFormat="1" applyFont="1" applyBorder="1" applyAlignment="1">
      <alignment vertical="center" shrinkToFit="1"/>
    </xf>
    <xf numFmtId="0" fontId="16" fillId="3" borderId="159" xfId="0" applyFont="1" applyFill="1" applyBorder="1" applyAlignment="1">
      <alignment horizontal="center" shrinkToFit="1"/>
    </xf>
    <xf numFmtId="0" fontId="16" fillId="3" borderId="160" xfId="0" applyFont="1" applyFill="1" applyBorder="1" applyAlignment="1">
      <alignment horizontal="center" shrinkToFit="1"/>
    </xf>
    <xf numFmtId="0" fontId="16" fillId="3" borderId="161" xfId="0" applyFont="1" applyFill="1" applyBorder="1" applyAlignment="1">
      <alignment horizontal="center" vertical="top" shrinkToFit="1"/>
    </xf>
    <xf numFmtId="0" fontId="16" fillId="3" borderId="22" xfId="0" applyFont="1" applyFill="1" applyBorder="1" applyAlignment="1">
      <alignment horizontal="center" vertical="top" shrinkToFit="1"/>
    </xf>
    <xf numFmtId="0" fontId="16" fillId="3" borderId="162" xfId="0" applyFont="1" applyFill="1" applyBorder="1" applyAlignment="1">
      <alignment horizontal="center" vertical="center" shrinkToFit="1"/>
    </xf>
    <xf numFmtId="0" fontId="16" fillId="3" borderId="163" xfId="0" applyFont="1" applyFill="1" applyBorder="1" applyAlignment="1">
      <alignment horizontal="center" vertical="center" shrinkToFit="1"/>
    </xf>
    <xf numFmtId="0" fontId="16" fillId="3" borderId="164" xfId="0" applyFont="1" applyFill="1" applyBorder="1" applyAlignment="1">
      <alignment horizontal="center" vertical="center" shrinkToFit="1"/>
    </xf>
    <xf numFmtId="38" fontId="13" fillId="0" borderId="165" xfId="1" applyFont="1" applyFill="1" applyBorder="1" applyAlignment="1">
      <alignment vertical="center" shrinkToFit="1"/>
    </xf>
    <xf numFmtId="0" fontId="16" fillId="3" borderId="166" xfId="0" applyFont="1" applyFill="1" applyBorder="1" applyAlignment="1">
      <alignment horizontal="center"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3" fillId="0" borderId="81" xfId="0" applyFont="1" applyFill="1" applyBorder="1" applyAlignment="1">
      <alignment vertical="center"/>
    </xf>
    <xf numFmtId="0" fontId="11" fillId="0" borderId="9" xfId="0" applyFont="1" applyBorder="1" applyAlignment="1">
      <alignment vertical="center" shrinkToFit="1"/>
    </xf>
    <xf numFmtId="0" fontId="11" fillId="0" borderId="10" xfId="0" applyFont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0" fontId="11" fillId="0" borderId="51" xfId="0" applyFont="1" applyBorder="1" applyAlignment="1">
      <alignment vertical="center" shrinkToFit="1"/>
    </xf>
    <xf numFmtId="0" fontId="11" fillId="0" borderId="79" xfId="0" applyFont="1" applyBorder="1" applyAlignment="1">
      <alignment vertical="center" shrinkToFit="1"/>
    </xf>
    <xf numFmtId="0" fontId="16" fillId="3" borderId="171" xfId="0" applyFont="1" applyFill="1" applyBorder="1" applyAlignment="1">
      <alignment horizontal="center" vertical="center" shrinkToFit="1"/>
    </xf>
    <xf numFmtId="176" fontId="13" fillId="0" borderId="143" xfId="0" applyNumberFormat="1" applyFont="1" applyFill="1" applyBorder="1" applyAlignment="1">
      <alignment vertical="center" shrinkToFit="1"/>
    </xf>
    <xf numFmtId="38" fontId="17" fillId="2" borderId="173" xfId="1" applyFont="1" applyFill="1" applyBorder="1" applyAlignment="1">
      <alignment vertical="center" shrinkToFit="1"/>
    </xf>
    <xf numFmtId="177" fontId="11" fillId="0" borderId="5" xfId="1" applyNumberFormat="1" applyFont="1" applyBorder="1" applyAlignment="1">
      <alignment horizontal="right" vertical="center" shrinkToFit="1"/>
    </xf>
    <xf numFmtId="176" fontId="38" fillId="0" borderId="0" xfId="4" applyNumberFormat="1" applyFont="1" applyFill="1" applyAlignment="1">
      <alignment vertical="center" shrinkToFit="1"/>
    </xf>
    <xf numFmtId="176" fontId="38" fillId="0" borderId="144" xfId="4" applyNumberFormat="1" applyFont="1" applyFill="1" applyBorder="1" applyAlignment="1">
      <alignment vertical="center" shrinkToFit="1"/>
    </xf>
    <xf numFmtId="186" fontId="32" fillId="0" borderId="127" xfId="3" applyNumberFormat="1" applyFont="1" applyFill="1" applyBorder="1" applyAlignment="1">
      <alignment horizontal="distributed" vertical="center"/>
    </xf>
    <xf numFmtId="186" fontId="25" fillId="0" borderId="0" xfId="3" applyNumberFormat="1" applyFont="1" applyFill="1" applyBorder="1" applyAlignment="1">
      <alignment horizontal="center" vertical="center"/>
    </xf>
    <xf numFmtId="186" fontId="25" fillId="0" borderId="7" xfId="3" applyNumberFormat="1" applyFont="1" applyFill="1" applyBorder="1" applyAlignment="1">
      <alignment horizontal="center" vertical="center"/>
    </xf>
    <xf numFmtId="179" fontId="32" fillId="0" borderId="127" xfId="0" applyNumberFormat="1" applyFont="1" applyFill="1" applyBorder="1" applyAlignment="1">
      <alignment horizontal="distributed" vertical="center"/>
    </xf>
    <xf numFmtId="179" fontId="25" fillId="0" borderId="0" xfId="0" applyNumberFormat="1" applyFont="1" applyFill="1" applyBorder="1" applyAlignment="1">
      <alignment horizontal="center" vertical="center"/>
    </xf>
    <xf numFmtId="179" fontId="25" fillId="0" borderId="7" xfId="0" applyNumberFormat="1" applyFont="1" applyFill="1" applyBorder="1" applyAlignment="1">
      <alignment horizontal="center" vertical="center"/>
    </xf>
    <xf numFmtId="38" fontId="9" fillId="2" borderId="0" xfId="1" applyFont="1" applyFill="1" applyBorder="1">
      <alignment vertical="center"/>
    </xf>
    <xf numFmtId="181" fontId="38" fillId="0" borderId="142" xfId="4" applyNumberFormat="1" applyFont="1" applyFill="1" applyBorder="1" applyAlignment="1">
      <alignment vertical="center" shrinkToFit="1"/>
    </xf>
    <xf numFmtId="181" fontId="38" fillId="0" borderId="146" xfId="4" applyNumberFormat="1" applyFont="1" applyFill="1" applyBorder="1" applyAlignment="1">
      <alignment vertical="center" shrinkToFit="1"/>
    </xf>
    <xf numFmtId="181" fontId="38" fillId="0" borderId="0" xfId="4" applyNumberFormat="1" applyFont="1" applyFill="1" applyBorder="1" applyAlignment="1">
      <alignment vertical="center" shrinkToFit="1"/>
    </xf>
    <xf numFmtId="181" fontId="38" fillId="0" borderId="144" xfId="4" applyNumberFormat="1" applyFont="1" applyFill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38" fontId="12" fillId="0" borderId="0" xfId="1" applyFont="1" applyAlignment="1">
      <alignment vertical="center" shrinkToFit="1"/>
    </xf>
    <xf numFmtId="176" fontId="11" fillId="0" borderId="12" xfId="1" applyNumberFormat="1" applyFont="1" applyBorder="1" applyAlignment="1">
      <alignment vertical="center" shrinkToFit="1"/>
    </xf>
    <xf numFmtId="176" fontId="11" fillId="2" borderId="12" xfId="1" applyNumberFormat="1" applyFont="1" applyFill="1" applyBorder="1" applyAlignment="1">
      <alignment vertical="center" shrinkToFit="1"/>
    </xf>
    <xf numFmtId="0" fontId="11" fillId="2" borderId="12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176" fontId="11" fillId="2" borderId="12" xfId="1" applyNumberFormat="1" applyFont="1" applyFill="1" applyBorder="1" applyAlignment="1">
      <alignment horizontal="center" vertical="center" shrinkToFit="1"/>
    </xf>
    <xf numFmtId="176" fontId="11" fillId="0" borderId="12" xfId="1" applyNumberFormat="1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127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122" xfId="0" applyFont="1" applyBorder="1" applyAlignment="1">
      <alignment horizontal="center" vertical="center" shrinkToFit="1"/>
    </xf>
    <xf numFmtId="181" fontId="11" fillId="0" borderId="3" xfId="0" applyNumberFormat="1" applyFont="1" applyBorder="1" applyAlignment="1">
      <alignment vertical="center" shrinkToFit="1"/>
    </xf>
    <xf numFmtId="181" fontId="11" fillId="0" borderId="8" xfId="0" applyNumberFormat="1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181" fontId="11" fillId="0" borderId="8" xfId="0" applyNumberFormat="1" applyFont="1" applyBorder="1" applyAlignment="1">
      <alignment horizontal="right" vertical="center" shrinkToFit="1"/>
    </xf>
    <xf numFmtId="181" fontId="11" fillId="0" borderId="6" xfId="0" applyNumberFormat="1" applyFont="1" applyBorder="1" applyAlignment="1">
      <alignment vertical="center" shrinkToFit="1"/>
    </xf>
    <xf numFmtId="181" fontId="11" fillId="0" borderId="7" xfId="0" applyNumberFormat="1" applyFont="1" applyBorder="1" applyAlignment="1">
      <alignment vertical="center" shrinkToFit="1"/>
    </xf>
    <xf numFmtId="181" fontId="11" fillId="0" borderId="122" xfId="0" applyNumberFormat="1" applyFont="1" applyBorder="1" applyAlignment="1">
      <alignment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2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22" xfId="0" applyFont="1" applyBorder="1" applyAlignment="1">
      <alignment horizontal="center" vertical="center"/>
    </xf>
    <xf numFmtId="181" fontId="11" fillId="0" borderId="5" xfId="0" applyNumberFormat="1" applyFont="1" applyBorder="1" applyAlignment="1">
      <alignment vertical="center" shrinkToFit="1"/>
    </xf>
    <xf numFmtId="181" fontId="11" fillId="0" borderId="1" xfId="0" applyNumberFormat="1" applyFont="1" applyBorder="1" applyAlignment="1">
      <alignment vertical="center" shrinkToFit="1"/>
    </xf>
    <xf numFmtId="181" fontId="11" fillId="0" borderId="2" xfId="0" applyNumberFormat="1" applyFont="1" applyBorder="1" applyAlignment="1">
      <alignment vertical="center" shrinkToFit="1"/>
    </xf>
    <xf numFmtId="181" fontId="11" fillId="0" borderId="51" xfId="0" applyNumberFormat="1" applyFont="1" applyBorder="1" applyAlignment="1">
      <alignment vertical="center" shrinkToFit="1"/>
    </xf>
    <xf numFmtId="181" fontId="11" fillId="0" borderId="4" xfId="0" applyNumberFormat="1" applyFont="1" applyBorder="1" applyAlignment="1">
      <alignment vertical="center" shrinkToFit="1"/>
    </xf>
    <xf numFmtId="181" fontId="11" fillId="0" borderId="0" xfId="0" applyNumberFormat="1" applyFont="1" applyBorder="1" applyAlignment="1">
      <alignment vertical="center" shrinkToFit="1"/>
    </xf>
    <xf numFmtId="181" fontId="11" fillId="0" borderId="127" xfId="0" applyNumberFormat="1" applyFont="1" applyBorder="1" applyAlignment="1">
      <alignment vertical="center" shrinkToFit="1"/>
    </xf>
    <xf numFmtId="0" fontId="11" fillId="0" borderId="11" xfId="0" applyFont="1" applyBorder="1" applyAlignment="1">
      <alignment horizontal="center" vertical="center" textRotation="255" shrinkToFit="1"/>
    </xf>
    <xf numFmtId="0" fontId="11" fillId="0" borderId="3" xfId="0" applyFont="1" applyBorder="1" applyAlignment="1">
      <alignment horizontal="center" vertical="center" textRotation="255" shrinkToFit="1"/>
    </xf>
    <xf numFmtId="181" fontId="11" fillId="0" borderId="1" xfId="0" applyNumberFormat="1" applyFont="1" applyBorder="1" applyAlignment="1">
      <alignment horizontal="right" vertical="center" shrinkToFit="1"/>
    </xf>
    <xf numFmtId="181" fontId="11" fillId="0" borderId="2" xfId="0" applyNumberFormat="1" applyFont="1" applyBorder="1" applyAlignment="1">
      <alignment horizontal="right" vertical="center" shrinkToFit="1"/>
    </xf>
    <xf numFmtId="181" fontId="11" fillId="0" borderId="51" xfId="0" applyNumberFormat="1" applyFont="1" applyBorder="1" applyAlignment="1">
      <alignment horizontal="right" vertical="center" shrinkToFit="1"/>
    </xf>
    <xf numFmtId="181" fontId="11" fillId="0" borderId="4" xfId="0" applyNumberFormat="1" applyFont="1" applyBorder="1" applyAlignment="1">
      <alignment horizontal="right" vertical="center" shrinkToFit="1"/>
    </xf>
    <xf numFmtId="181" fontId="11" fillId="0" borderId="0" xfId="0" applyNumberFormat="1" applyFont="1" applyBorder="1" applyAlignment="1">
      <alignment horizontal="right" vertical="center" shrinkToFit="1"/>
    </xf>
    <xf numFmtId="181" fontId="11" fillId="0" borderId="127" xfId="0" applyNumberFormat="1" applyFont="1" applyBorder="1" applyAlignment="1">
      <alignment horizontal="right" vertical="center" shrinkToFit="1"/>
    </xf>
    <xf numFmtId="181" fontId="11" fillId="0" borderId="6" xfId="0" applyNumberFormat="1" applyFont="1" applyBorder="1" applyAlignment="1">
      <alignment horizontal="right" vertical="center" shrinkToFit="1"/>
    </xf>
    <xf numFmtId="181" fontId="11" fillId="0" borderId="7" xfId="0" applyNumberFormat="1" applyFont="1" applyBorder="1" applyAlignment="1">
      <alignment horizontal="right" vertical="center" shrinkToFit="1"/>
    </xf>
    <xf numFmtId="181" fontId="11" fillId="0" borderId="122" xfId="0" applyNumberFormat="1" applyFont="1" applyBorder="1" applyAlignment="1">
      <alignment horizontal="right" vertical="center" shrinkToFi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79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6" borderId="80" xfId="0" applyFont="1" applyFill="1" applyBorder="1" applyAlignment="1">
      <alignment vertical="center"/>
    </xf>
    <xf numFmtId="0" fontId="13" fillId="6" borderId="81" xfId="0" applyFont="1" applyFill="1" applyBorder="1" applyAlignment="1">
      <alignment vertical="center"/>
    </xf>
    <xf numFmtId="0" fontId="13" fillId="6" borderId="123" xfId="0" applyFont="1" applyFill="1" applyBorder="1" applyAlignment="1">
      <alignment vertical="center"/>
    </xf>
    <xf numFmtId="0" fontId="13" fillId="6" borderId="83" xfId="0" applyFont="1" applyFill="1" applyBorder="1" applyAlignment="1">
      <alignment vertical="center"/>
    </xf>
    <xf numFmtId="0" fontId="13" fillId="6" borderId="84" xfId="0" applyFont="1" applyFill="1" applyBorder="1" applyAlignment="1">
      <alignment vertical="center"/>
    </xf>
    <xf numFmtId="0" fontId="13" fillId="6" borderId="124" xfId="0" applyFont="1" applyFill="1" applyBorder="1" applyAlignment="1">
      <alignment vertical="center"/>
    </xf>
    <xf numFmtId="38" fontId="13" fillId="6" borderId="86" xfId="0" applyNumberFormat="1" applyFont="1" applyFill="1" applyBorder="1" applyAlignment="1">
      <alignment vertical="center" shrinkToFit="1"/>
    </xf>
    <xf numFmtId="0" fontId="13" fillId="6" borderId="81" xfId="0" applyFont="1" applyFill="1" applyBorder="1" applyAlignment="1">
      <alignment vertical="center" shrinkToFit="1"/>
    </xf>
    <xf numFmtId="0" fontId="13" fillId="6" borderId="82" xfId="0" applyFont="1" applyFill="1" applyBorder="1" applyAlignment="1">
      <alignment vertical="center" shrinkToFit="1"/>
    </xf>
    <xf numFmtId="0" fontId="13" fillId="6" borderId="87" xfId="0" applyFont="1" applyFill="1" applyBorder="1" applyAlignment="1">
      <alignment vertical="center" shrinkToFit="1"/>
    </xf>
    <xf numFmtId="0" fontId="13" fillId="6" borderId="84" xfId="0" applyFont="1" applyFill="1" applyBorder="1" applyAlignment="1">
      <alignment vertical="center" shrinkToFit="1"/>
    </xf>
    <xf numFmtId="0" fontId="13" fillId="6" borderId="85" xfId="0" applyFont="1" applyFill="1" applyBorder="1" applyAlignment="1">
      <alignment vertical="center" shrinkToFit="1"/>
    </xf>
    <xf numFmtId="0" fontId="13" fillId="0" borderId="1" xfId="0" applyFont="1" applyFill="1" applyBorder="1" applyAlignment="1">
      <alignment vertical="center" wrapText="1" shrinkToFit="1"/>
    </xf>
    <xf numFmtId="0" fontId="13" fillId="0" borderId="2" xfId="0" applyFont="1" applyFill="1" applyBorder="1" applyAlignment="1">
      <alignment vertical="center" shrinkToFit="1"/>
    </xf>
    <xf numFmtId="0" fontId="13" fillId="0" borderId="51" xfId="0" applyFont="1" applyFill="1" applyBorder="1" applyAlignment="1">
      <alignment vertical="center" shrinkToFit="1"/>
    </xf>
    <xf numFmtId="0" fontId="13" fillId="0" borderId="6" xfId="0" applyFont="1" applyFill="1" applyBorder="1" applyAlignment="1">
      <alignment vertical="center" shrinkToFit="1"/>
    </xf>
    <xf numFmtId="0" fontId="13" fillId="0" borderId="7" xfId="0" applyFont="1" applyFill="1" applyBorder="1" applyAlignment="1">
      <alignment vertical="center" shrinkToFit="1"/>
    </xf>
    <xf numFmtId="0" fontId="13" fillId="0" borderId="122" xfId="0" applyFont="1" applyFill="1" applyBorder="1" applyAlignment="1">
      <alignment vertical="center" shrinkToFit="1"/>
    </xf>
    <xf numFmtId="0" fontId="13" fillId="0" borderId="9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left" vertical="center"/>
    </xf>
    <xf numFmtId="0" fontId="13" fillId="0" borderId="79" xfId="0" applyFont="1" applyFill="1" applyBorder="1" applyAlignment="1">
      <alignment horizontal="left" vertical="center"/>
    </xf>
    <xf numFmtId="38" fontId="13" fillId="0" borderId="86" xfId="0" applyNumberFormat="1" applyFont="1" applyFill="1" applyBorder="1" applyAlignment="1">
      <alignment vertical="center" shrinkToFit="1"/>
    </xf>
    <xf numFmtId="0" fontId="13" fillId="0" borderId="81" xfId="0" applyFont="1" applyFill="1" applyBorder="1" applyAlignment="1">
      <alignment vertical="center" shrinkToFit="1"/>
    </xf>
    <xf numFmtId="0" fontId="13" fillId="0" borderId="82" xfId="0" applyFont="1" applyFill="1" applyBorder="1" applyAlignment="1">
      <alignment vertical="center" shrinkToFit="1"/>
    </xf>
    <xf numFmtId="0" fontId="13" fillId="0" borderId="87" xfId="0" applyFont="1" applyFill="1" applyBorder="1" applyAlignment="1">
      <alignment vertical="center" shrinkToFit="1"/>
    </xf>
    <xf numFmtId="0" fontId="13" fillId="0" borderId="84" xfId="0" applyFont="1" applyFill="1" applyBorder="1" applyAlignment="1">
      <alignment vertical="center" shrinkToFit="1"/>
    </xf>
    <xf numFmtId="0" fontId="13" fillId="0" borderId="85" xfId="0" applyFont="1" applyFill="1" applyBorder="1" applyAlignment="1">
      <alignment vertical="center" shrinkToFit="1"/>
    </xf>
    <xf numFmtId="0" fontId="13" fillId="0" borderId="100" xfId="0" applyFont="1" applyFill="1" applyBorder="1" applyAlignment="1">
      <alignment horizontal="left" vertical="center" shrinkToFit="1"/>
    </xf>
    <xf numFmtId="0" fontId="13" fillId="0" borderId="101" xfId="0" applyFont="1" applyFill="1" applyBorder="1" applyAlignment="1">
      <alignment horizontal="left" vertical="center" shrinkToFit="1"/>
    </xf>
    <xf numFmtId="0" fontId="13" fillId="0" borderId="98" xfId="0" applyFont="1" applyFill="1" applyBorder="1" applyAlignment="1">
      <alignment horizontal="left" vertical="center" shrinkToFit="1"/>
    </xf>
    <xf numFmtId="0" fontId="13" fillId="0" borderId="99" xfId="0" applyFont="1" applyFill="1" applyBorder="1" applyAlignment="1">
      <alignment horizontal="left" vertical="center" shrinkToFit="1"/>
    </xf>
    <xf numFmtId="0" fontId="13" fillId="0" borderId="109" xfId="0" applyFont="1" applyFill="1" applyBorder="1" applyAlignment="1">
      <alignment horizontal="left" vertical="center"/>
    </xf>
    <xf numFmtId="0" fontId="13" fillId="0" borderId="110" xfId="0" applyFont="1" applyFill="1" applyBorder="1" applyAlignment="1">
      <alignment horizontal="left" vertical="center"/>
    </xf>
    <xf numFmtId="0" fontId="13" fillId="0" borderId="111" xfId="0" applyFont="1" applyFill="1" applyBorder="1" applyAlignment="1">
      <alignment horizontal="left" vertical="center"/>
    </xf>
    <xf numFmtId="0" fontId="13" fillId="0" borderId="98" xfId="0" applyFont="1" applyFill="1" applyBorder="1" applyAlignment="1">
      <alignment horizontal="left" vertical="center"/>
    </xf>
    <xf numFmtId="0" fontId="13" fillId="0" borderId="99" xfId="0" applyFont="1" applyFill="1" applyBorder="1" applyAlignment="1">
      <alignment horizontal="left" vertical="center"/>
    </xf>
    <xf numFmtId="0" fontId="13" fillId="0" borderId="86" xfId="0" applyFont="1" applyFill="1" applyBorder="1" applyAlignment="1">
      <alignment horizontal="left" vertical="center"/>
    </xf>
    <xf numFmtId="0" fontId="13" fillId="0" borderId="102" xfId="0" applyFont="1" applyFill="1" applyBorder="1" applyAlignment="1">
      <alignment horizontal="center" vertical="center"/>
    </xf>
    <xf numFmtId="0" fontId="13" fillId="0" borderId="103" xfId="0" applyFont="1" applyFill="1" applyBorder="1" applyAlignment="1">
      <alignment horizontal="center" vertical="center"/>
    </xf>
    <xf numFmtId="0" fontId="13" fillId="0" borderId="104" xfId="0" applyFont="1" applyFill="1" applyBorder="1" applyAlignment="1">
      <alignment horizontal="center" vertical="center"/>
    </xf>
    <xf numFmtId="0" fontId="13" fillId="0" borderId="105" xfId="0" applyFont="1" applyFill="1" applyBorder="1" applyAlignment="1">
      <alignment horizontal="center" vertical="center"/>
    </xf>
    <xf numFmtId="0" fontId="13" fillId="0" borderId="94" xfId="0" applyFont="1" applyFill="1" applyBorder="1" applyAlignment="1">
      <alignment horizontal="center" vertical="center"/>
    </xf>
    <xf numFmtId="0" fontId="13" fillId="0" borderId="93" xfId="0" applyFont="1" applyFill="1" applyBorder="1" applyAlignment="1">
      <alignment horizontal="center" vertical="center"/>
    </xf>
    <xf numFmtId="38" fontId="13" fillId="0" borderId="106" xfId="0" applyNumberFormat="1" applyFont="1" applyFill="1" applyBorder="1" applyAlignment="1">
      <alignment horizontal="right" vertical="center" shrinkToFit="1"/>
    </xf>
    <xf numFmtId="0" fontId="13" fillId="0" borderId="107" xfId="0" applyFont="1" applyFill="1" applyBorder="1" applyAlignment="1">
      <alignment horizontal="right" vertical="center" shrinkToFit="1"/>
    </xf>
    <xf numFmtId="0" fontId="13" fillId="0" borderId="108" xfId="0" applyFont="1" applyFill="1" applyBorder="1" applyAlignment="1">
      <alignment horizontal="right" vertical="center" shrinkToFit="1"/>
    </xf>
    <xf numFmtId="0" fontId="13" fillId="0" borderId="95" xfId="0" applyFont="1" applyFill="1" applyBorder="1" applyAlignment="1">
      <alignment horizontal="right" vertical="center" shrinkToFit="1"/>
    </xf>
    <xf numFmtId="0" fontId="13" fillId="0" borderId="9" xfId="0" applyFont="1" applyFill="1" applyBorder="1" applyAlignment="1">
      <alignment horizontal="left" vertical="center" shrinkToFit="1"/>
    </xf>
    <xf numFmtId="0" fontId="13" fillId="0" borderId="10" xfId="0" applyFont="1" applyFill="1" applyBorder="1" applyAlignment="1">
      <alignment horizontal="left" vertical="center" shrinkToFit="1"/>
    </xf>
    <xf numFmtId="0" fontId="13" fillId="0" borderId="79" xfId="0" applyFont="1" applyFill="1" applyBorder="1" applyAlignment="1">
      <alignment horizontal="left" vertical="center" shrinkToFit="1"/>
    </xf>
    <xf numFmtId="38" fontId="13" fillId="7" borderId="96" xfId="0" applyNumberFormat="1" applyFont="1" applyFill="1" applyBorder="1" applyAlignment="1">
      <alignment horizontal="right" vertical="center" shrinkToFit="1"/>
    </xf>
    <xf numFmtId="0" fontId="13" fillId="7" borderId="96" xfId="0" applyFont="1" applyFill="1" applyBorder="1" applyAlignment="1">
      <alignment horizontal="right" vertical="center" shrinkToFit="1"/>
    </xf>
    <xf numFmtId="0" fontId="13" fillId="7" borderId="97" xfId="0" applyFont="1" applyFill="1" applyBorder="1" applyAlignment="1">
      <alignment horizontal="right" vertical="center" shrinkToFit="1"/>
    </xf>
    <xf numFmtId="0" fontId="13" fillId="7" borderId="116" xfId="0" applyFont="1" applyFill="1" applyBorder="1" applyAlignment="1">
      <alignment horizontal="center" vertical="center" shrinkToFit="1"/>
    </xf>
    <xf numFmtId="0" fontId="13" fillId="7" borderId="125" xfId="0" applyFont="1" applyFill="1" applyBorder="1" applyAlignment="1">
      <alignment horizontal="center" vertical="center" shrinkToFit="1"/>
    </xf>
    <xf numFmtId="0" fontId="13" fillId="7" borderId="80" xfId="0" applyFont="1" applyFill="1" applyBorder="1" applyAlignment="1">
      <alignment horizontal="left" vertical="center" shrinkToFit="1"/>
    </xf>
    <xf numFmtId="0" fontId="13" fillId="7" borderId="81" xfId="0" applyFont="1" applyFill="1" applyBorder="1" applyAlignment="1">
      <alignment horizontal="left" vertical="center" shrinkToFit="1"/>
    </xf>
    <xf numFmtId="0" fontId="13" fillId="7" borderId="83" xfId="0" applyFont="1" applyFill="1" applyBorder="1" applyAlignment="1">
      <alignment horizontal="center" vertical="center" shrinkToFit="1"/>
    </xf>
    <xf numFmtId="0" fontId="13" fillId="7" borderId="84" xfId="0" applyFont="1" applyFill="1" applyBorder="1" applyAlignment="1">
      <alignment horizontal="center" vertical="center" shrinkToFit="1"/>
    </xf>
    <xf numFmtId="38" fontId="13" fillId="7" borderId="86" xfId="0" applyNumberFormat="1" applyFont="1" applyFill="1" applyBorder="1" applyAlignment="1">
      <alignment vertical="center" shrinkToFit="1"/>
    </xf>
    <xf numFmtId="0" fontId="13" fillId="7" borderId="81" xfId="0" applyFont="1" applyFill="1" applyBorder="1" applyAlignment="1">
      <alignment vertical="center" shrinkToFit="1"/>
    </xf>
    <xf numFmtId="0" fontId="13" fillId="7" borderId="82" xfId="0" applyFont="1" applyFill="1" applyBorder="1" applyAlignment="1">
      <alignment vertical="center" shrinkToFit="1"/>
    </xf>
    <xf numFmtId="0" fontId="13" fillId="7" borderId="87" xfId="0" applyFont="1" applyFill="1" applyBorder="1" applyAlignment="1">
      <alignment vertical="center" shrinkToFit="1"/>
    </xf>
    <xf numFmtId="0" fontId="13" fillId="7" borderId="84" xfId="0" applyFont="1" applyFill="1" applyBorder="1" applyAlignment="1">
      <alignment vertical="center" shrinkToFit="1"/>
    </xf>
    <xf numFmtId="0" fontId="13" fillId="7" borderId="85" xfId="0" applyFont="1" applyFill="1" applyBorder="1" applyAlignment="1">
      <alignment vertical="center" shrinkToFit="1"/>
    </xf>
    <xf numFmtId="0" fontId="13" fillId="7" borderId="80" xfId="0" applyFont="1" applyFill="1" applyBorder="1" applyAlignment="1">
      <alignment horizontal="left" vertical="center"/>
    </xf>
    <xf numFmtId="0" fontId="13" fillId="7" borderId="81" xfId="0" applyFont="1" applyFill="1" applyBorder="1" applyAlignment="1">
      <alignment horizontal="left" vertical="center"/>
    </xf>
    <xf numFmtId="0" fontId="13" fillId="7" borderId="82" xfId="0" applyFont="1" applyFill="1" applyBorder="1" applyAlignment="1">
      <alignment horizontal="left" vertical="center"/>
    </xf>
    <xf numFmtId="0" fontId="13" fillId="7" borderId="90" xfId="0" applyFont="1" applyFill="1" applyBorder="1" applyAlignment="1">
      <alignment horizontal="center" vertical="center"/>
    </xf>
    <xf numFmtId="0" fontId="13" fillId="7" borderId="91" xfId="0" applyFont="1" applyFill="1" applyBorder="1" applyAlignment="1">
      <alignment horizontal="center" vertical="center"/>
    </xf>
    <xf numFmtId="0" fontId="13" fillId="0" borderId="96" xfId="0" applyFont="1" applyFill="1" applyBorder="1" applyAlignment="1">
      <alignment horizontal="left" vertical="center" shrinkToFit="1"/>
    </xf>
    <xf numFmtId="0" fontId="13" fillId="0" borderId="94" xfId="0" applyFont="1" applyFill="1" applyBorder="1" applyAlignment="1">
      <alignment horizontal="left" vertical="center" shrinkToFit="1"/>
    </xf>
    <xf numFmtId="38" fontId="13" fillId="7" borderId="88" xfId="0" applyNumberFormat="1" applyFont="1" applyFill="1" applyBorder="1" applyAlignment="1">
      <alignment horizontal="right" vertical="center" shrinkToFit="1"/>
    </xf>
    <xf numFmtId="0" fontId="13" fillId="7" borderId="0" xfId="0" applyFont="1" applyFill="1" applyBorder="1" applyAlignment="1">
      <alignment horizontal="right" vertical="center" shrinkToFit="1"/>
    </xf>
    <xf numFmtId="38" fontId="13" fillId="0" borderId="94" xfId="0" applyNumberFormat="1" applyFont="1" applyFill="1" applyBorder="1" applyAlignment="1">
      <alignment horizontal="right" vertical="center" shrinkToFit="1"/>
    </xf>
    <xf numFmtId="0" fontId="13" fillId="0" borderId="94" xfId="0" applyFont="1" applyFill="1" applyBorder="1" applyAlignment="1">
      <alignment horizontal="right" vertical="center" shrinkToFit="1"/>
    </xf>
    <xf numFmtId="0" fontId="13" fillId="0" borderId="93" xfId="0" applyFont="1" applyFill="1" applyBorder="1" applyAlignment="1">
      <alignment horizontal="right" vertical="center" shrinkToFit="1"/>
    </xf>
    <xf numFmtId="38" fontId="13" fillId="8" borderId="86" xfId="0" applyNumberFormat="1" applyFont="1" applyFill="1" applyBorder="1" applyAlignment="1">
      <alignment vertical="center" shrinkToFit="1"/>
    </xf>
    <xf numFmtId="0" fontId="13" fillId="8" borderId="81" xfId="0" applyFont="1" applyFill="1" applyBorder="1" applyAlignment="1">
      <alignment vertical="center" shrinkToFit="1"/>
    </xf>
    <xf numFmtId="0" fontId="13" fillId="8" borderId="82" xfId="0" applyFont="1" applyFill="1" applyBorder="1" applyAlignment="1">
      <alignment vertical="center" shrinkToFit="1"/>
    </xf>
    <xf numFmtId="0" fontId="13" fillId="8" borderId="87" xfId="0" applyFont="1" applyFill="1" applyBorder="1" applyAlignment="1">
      <alignment vertical="center" shrinkToFit="1"/>
    </xf>
    <xf numFmtId="0" fontId="13" fillId="8" borderId="84" xfId="0" applyFont="1" applyFill="1" applyBorder="1" applyAlignment="1">
      <alignment vertical="center" shrinkToFit="1"/>
    </xf>
    <xf numFmtId="0" fontId="13" fillId="8" borderId="85" xfId="0" applyFont="1" applyFill="1" applyBorder="1" applyAlignment="1">
      <alignment vertical="center" shrinkToFit="1"/>
    </xf>
    <xf numFmtId="38" fontId="13" fillId="8" borderId="112" xfId="0" applyNumberFormat="1" applyFont="1" applyFill="1" applyBorder="1" applyAlignment="1">
      <alignment vertical="center" shrinkToFit="1"/>
    </xf>
    <xf numFmtId="0" fontId="13" fillId="8" borderId="0" xfId="0" applyFont="1" applyFill="1" applyBorder="1" applyAlignment="1">
      <alignment vertical="center" shrinkToFit="1"/>
    </xf>
    <xf numFmtId="0" fontId="13" fillId="8" borderId="89" xfId="0" applyFont="1" applyFill="1" applyBorder="1" applyAlignment="1">
      <alignment vertical="center" shrinkToFit="1"/>
    </xf>
    <xf numFmtId="0" fontId="13" fillId="0" borderId="80" xfId="0" applyFont="1" applyFill="1" applyBorder="1" applyAlignment="1">
      <alignment horizontal="center" vertical="center"/>
    </xf>
    <xf numFmtId="0" fontId="13" fillId="0" borderId="81" xfId="0" applyFont="1" applyFill="1" applyBorder="1" applyAlignment="1">
      <alignment horizontal="center" vertical="center"/>
    </xf>
    <xf numFmtId="0" fontId="13" fillId="0" borderId="95" xfId="0" applyFont="1" applyFill="1" applyBorder="1" applyAlignment="1">
      <alignment horizontal="left" vertical="center"/>
    </xf>
    <xf numFmtId="0" fontId="13" fillId="0" borderId="116" xfId="0" applyFont="1" applyFill="1" applyBorder="1" applyAlignment="1">
      <alignment horizontal="left" vertical="center"/>
    </xf>
    <xf numFmtId="0" fontId="13" fillId="0" borderId="113" xfId="0" applyFont="1" applyFill="1" applyBorder="1" applyAlignment="1">
      <alignment horizontal="left" vertical="center"/>
    </xf>
    <xf numFmtId="0" fontId="13" fillId="0" borderId="114" xfId="0" applyFont="1" applyFill="1" applyBorder="1" applyAlignment="1">
      <alignment horizontal="left" vertical="center"/>
    </xf>
    <xf numFmtId="38" fontId="13" fillId="0" borderId="113" xfId="0" applyNumberFormat="1" applyFont="1" applyFill="1" applyBorder="1" applyAlignment="1">
      <alignment vertical="center" shrinkToFit="1"/>
    </xf>
    <xf numFmtId="0" fontId="13" fillId="0" borderId="114" xfId="0" applyFont="1" applyFill="1" applyBorder="1" applyAlignment="1">
      <alignment vertical="center" shrinkToFit="1"/>
    </xf>
    <xf numFmtId="0" fontId="13" fillId="0" borderId="115" xfId="0" applyFont="1" applyFill="1" applyBorder="1" applyAlignment="1">
      <alignment vertical="center" shrinkToFit="1"/>
    </xf>
    <xf numFmtId="38" fontId="13" fillId="0" borderId="95" xfId="0" applyNumberFormat="1" applyFont="1" applyFill="1" applyBorder="1" applyAlignment="1">
      <alignment vertical="center" shrinkToFit="1"/>
    </xf>
    <xf numFmtId="0" fontId="13" fillId="0" borderId="116" xfId="0" applyFont="1" applyFill="1" applyBorder="1" applyAlignment="1">
      <alignment vertical="center" shrinkToFit="1"/>
    </xf>
    <xf numFmtId="0" fontId="13" fillId="0" borderId="117" xfId="0" applyFont="1" applyFill="1" applyBorder="1" applyAlignment="1">
      <alignment vertical="center" shrinkToFit="1"/>
    </xf>
    <xf numFmtId="0" fontId="13" fillId="8" borderId="83" xfId="0" applyFont="1" applyFill="1" applyBorder="1" applyAlignment="1">
      <alignment horizontal="left" vertical="center"/>
    </xf>
    <xf numFmtId="0" fontId="13" fillId="8" borderId="84" xfId="0" applyFont="1" applyFill="1" applyBorder="1" applyAlignment="1">
      <alignment horizontal="left" vertical="center"/>
    </xf>
    <xf numFmtId="0" fontId="13" fillId="8" borderId="80" xfId="0" applyFont="1" applyFill="1" applyBorder="1" applyAlignment="1">
      <alignment horizontal="left" vertical="center"/>
    </xf>
    <xf numFmtId="0" fontId="13" fillId="8" borderId="81" xfId="0" applyFont="1" applyFill="1" applyBorder="1" applyAlignment="1">
      <alignment horizontal="left" vertical="center"/>
    </xf>
    <xf numFmtId="0" fontId="13" fillId="8" borderId="83" xfId="0" applyFont="1" applyFill="1" applyBorder="1" applyAlignment="1">
      <alignment horizontal="left" vertical="center" shrinkToFit="1"/>
    </xf>
    <xf numFmtId="0" fontId="13" fillId="8" borderId="84" xfId="0" applyFont="1" applyFill="1" applyBorder="1" applyAlignment="1">
      <alignment horizontal="left" vertical="center" shrinkToFit="1"/>
    </xf>
    <xf numFmtId="0" fontId="13" fillId="8" borderId="88" xfId="0" applyFont="1" applyFill="1" applyBorder="1" applyAlignment="1">
      <alignment horizontal="left" vertical="center" shrinkToFit="1"/>
    </xf>
    <xf numFmtId="0" fontId="13" fillId="8" borderId="0" xfId="0" applyFont="1" applyFill="1" applyBorder="1" applyAlignment="1">
      <alignment horizontal="left" vertical="center" shrinkToFit="1"/>
    </xf>
    <xf numFmtId="0" fontId="13" fillId="8" borderId="80" xfId="0" applyFont="1" applyFill="1" applyBorder="1" applyAlignment="1">
      <alignment horizontal="left" vertical="center" shrinkToFit="1"/>
    </xf>
    <xf numFmtId="0" fontId="13" fillId="8" borderId="81" xfId="0" applyFont="1" applyFill="1" applyBorder="1" applyAlignment="1">
      <alignment horizontal="left" vertical="center" shrinkToFit="1"/>
    </xf>
    <xf numFmtId="0" fontId="13" fillId="0" borderId="83" xfId="0" applyFont="1" applyFill="1" applyBorder="1" applyAlignment="1">
      <alignment horizontal="left" vertical="center"/>
    </xf>
    <xf numFmtId="0" fontId="13" fillId="0" borderId="84" xfId="0" applyFont="1" applyFill="1" applyBorder="1" applyAlignment="1">
      <alignment horizontal="left" vertical="center"/>
    </xf>
    <xf numFmtId="0" fontId="13" fillId="0" borderId="80" xfId="0" applyFont="1" applyFill="1" applyBorder="1" applyAlignment="1">
      <alignment horizontal="left" vertical="center"/>
    </xf>
    <xf numFmtId="0" fontId="13" fillId="0" borderId="81" xfId="0" applyFont="1" applyFill="1" applyBorder="1" applyAlignment="1">
      <alignment horizontal="left" vertical="center"/>
    </xf>
    <xf numFmtId="182" fontId="13" fillId="0" borderId="0" xfId="0" applyNumberFormat="1" applyFont="1" applyFill="1" applyAlignment="1">
      <alignment horizontal="center" vertical="center" shrinkToFit="1"/>
    </xf>
    <xf numFmtId="38" fontId="13" fillId="9" borderId="86" xfId="0" applyNumberFormat="1" applyFont="1" applyFill="1" applyBorder="1" applyAlignment="1">
      <alignment horizontal="right" vertical="center" shrinkToFit="1"/>
    </xf>
    <xf numFmtId="0" fontId="13" fillId="9" borderId="81" xfId="0" applyFont="1" applyFill="1" applyBorder="1" applyAlignment="1">
      <alignment horizontal="right" vertical="center" shrinkToFit="1"/>
    </xf>
    <xf numFmtId="0" fontId="13" fillId="9" borderId="82" xfId="0" applyFont="1" applyFill="1" applyBorder="1" applyAlignment="1">
      <alignment horizontal="right" vertical="center" shrinkToFit="1"/>
    </xf>
    <xf numFmtId="0" fontId="13" fillId="9" borderId="112" xfId="0" applyFont="1" applyFill="1" applyBorder="1" applyAlignment="1">
      <alignment horizontal="right" vertical="center" shrinkToFit="1"/>
    </xf>
    <xf numFmtId="0" fontId="13" fillId="9" borderId="0" xfId="0" applyFont="1" applyFill="1" applyBorder="1" applyAlignment="1">
      <alignment horizontal="right" vertical="center" shrinkToFit="1"/>
    </xf>
    <xf numFmtId="0" fontId="13" fillId="9" borderId="89" xfId="0" applyFont="1" applyFill="1" applyBorder="1" applyAlignment="1">
      <alignment horizontal="right" vertical="center" shrinkToFit="1"/>
    </xf>
    <xf numFmtId="0" fontId="13" fillId="9" borderId="83" xfId="0" applyFont="1" applyFill="1" applyBorder="1" applyAlignment="1">
      <alignment horizontal="left" vertical="center" shrinkToFit="1"/>
    </xf>
    <xf numFmtId="0" fontId="13" fillId="9" borderId="84" xfId="0" applyFont="1" applyFill="1" applyBorder="1" applyAlignment="1">
      <alignment horizontal="left" vertical="center" shrinkToFit="1"/>
    </xf>
    <xf numFmtId="0" fontId="13" fillId="9" borderId="80" xfId="0" applyFont="1" applyFill="1" applyBorder="1" applyAlignment="1">
      <alignment horizontal="left" vertical="center" shrinkToFit="1"/>
    </xf>
    <xf numFmtId="0" fontId="13" fillId="9" borderId="81" xfId="0" applyFont="1" applyFill="1" applyBorder="1" applyAlignment="1">
      <alignment horizontal="left" vertical="center" shrinkToFit="1"/>
    </xf>
    <xf numFmtId="0" fontId="13" fillId="9" borderId="88" xfId="0" applyFont="1" applyFill="1" applyBorder="1" applyAlignment="1">
      <alignment horizontal="left" vertical="center" shrinkToFit="1"/>
    </xf>
    <xf numFmtId="0" fontId="13" fillId="9" borderId="0" xfId="0" applyFont="1" applyFill="1" applyBorder="1" applyAlignment="1">
      <alignment horizontal="left" vertical="center" shrinkToFit="1"/>
    </xf>
    <xf numFmtId="38" fontId="11" fillId="0" borderId="9" xfId="1" applyFont="1" applyBorder="1" applyAlignment="1">
      <alignment horizontal="right" vertical="center" shrinkToFit="1"/>
    </xf>
    <xf numFmtId="38" fontId="11" fillId="0" borderId="10" xfId="1" applyFont="1" applyBorder="1" applyAlignment="1">
      <alignment horizontal="right" vertical="center" shrinkToFit="1"/>
    </xf>
    <xf numFmtId="38" fontId="11" fillId="0" borderId="79" xfId="1" applyFont="1" applyBorder="1" applyAlignment="1">
      <alignment horizontal="right" vertical="center" shrinkToFit="1"/>
    </xf>
    <xf numFmtId="0" fontId="13" fillId="0" borderId="119" xfId="0" applyFont="1" applyFill="1" applyBorder="1" applyAlignment="1">
      <alignment horizontal="center" vertical="center"/>
    </xf>
    <xf numFmtId="0" fontId="13" fillId="0" borderId="120" xfId="0" applyFont="1" applyFill="1" applyBorder="1" applyAlignment="1">
      <alignment horizontal="center" vertical="center"/>
    </xf>
    <xf numFmtId="0" fontId="13" fillId="0" borderId="121" xfId="0" applyFont="1" applyFill="1" applyBorder="1" applyAlignment="1">
      <alignment horizontal="center" vertical="center"/>
    </xf>
    <xf numFmtId="38" fontId="13" fillId="0" borderId="118" xfId="0" applyNumberFormat="1" applyFont="1" applyFill="1" applyBorder="1" applyAlignment="1">
      <alignment vertical="center" shrinkToFit="1"/>
    </xf>
    <xf numFmtId="0" fontId="13" fillId="9" borderId="83" xfId="0" applyFont="1" applyFill="1" applyBorder="1" applyAlignment="1">
      <alignment horizontal="left" vertical="center"/>
    </xf>
    <xf numFmtId="0" fontId="13" fillId="9" borderId="84" xfId="0" applyFont="1" applyFill="1" applyBorder="1" applyAlignment="1">
      <alignment horizontal="left" vertical="center"/>
    </xf>
    <xf numFmtId="0" fontId="13" fillId="9" borderId="80" xfId="0" applyFont="1" applyFill="1" applyBorder="1" applyAlignment="1">
      <alignment horizontal="left" vertical="center"/>
    </xf>
    <xf numFmtId="0" fontId="13" fillId="9" borderId="81" xfId="0" applyFont="1" applyFill="1" applyBorder="1" applyAlignment="1">
      <alignment horizontal="left" vertical="center"/>
    </xf>
    <xf numFmtId="38" fontId="13" fillId="9" borderId="86" xfId="0" applyNumberFormat="1" applyFont="1" applyFill="1" applyBorder="1" applyAlignment="1">
      <alignment vertical="center" shrinkToFit="1"/>
    </xf>
    <xf numFmtId="0" fontId="13" fillId="9" borderId="81" xfId="0" applyFont="1" applyFill="1" applyBorder="1" applyAlignment="1">
      <alignment vertical="center" shrinkToFit="1"/>
    </xf>
    <xf numFmtId="0" fontId="13" fillId="9" borderId="82" xfId="0" applyFont="1" applyFill="1" applyBorder="1" applyAlignment="1">
      <alignment vertical="center" shrinkToFit="1"/>
    </xf>
    <xf numFmtId="0" fontId="13" fillId="9" borderId="87" xfId="0" applyFont="1" applyFill="1" applyBorder="1" applyAlignment="1">
      <alignment vertical="center" shrinkToFit="1"/>
    </xf>
    <xf numFmtId="0" fontId="13" fillId="9" borderId="84" xfId="0" applyFont="1" applyFill="1" applyBorder="1" applyAlignment="1">
      <alignment vertical="center" shrinkToFit="1"/>
    </xf>
    <xf numFmtId="0" fontId="13" fillId="9" borderId="85" xfId="0" applyFont="1" applyFill="1" applyBorder="1" applyAlignment="1">
      <alignment vertical="center" shrinkToFit="1"/>
    </xf>
    <xf numFmtId="0" fontId="13" fillId="9" borderId="87" xfId="0" applyFont="1" applyFill="1" applyBorder="1" applyAlignment="1">
      <alignment horizontal="right" vertical="center" shrinkToFit="1"/>
    </xf>
    <xf numFmtId="0" fontId="13" fillId="9" borderId="84" xfId="0" applyFont="1" applyFill="1" applyBorder="1" applyAlignment="1">
      <alignment horizontal="right" vertical="center" shrinkToFit="1"/>
    </xf>
    <xf numFmtId="0" fontId="13" fillId="9" borderId="85" xfId="0" applyFont="1" applyFill="1" applyBorder="1" applyAlignment="1">
      <alignment horizontal="right" vertical="center" shrinkToFit="1"/>
    </xf>
    <xf numFmtId="38" fontId="11" fillId="9" borderId="9" xfId="1" applyFont="1" applyFill="1" applyBorder="1" applyAlignment="1">
      <alignment horizontal="right" vertical="center" shrinkToFit="1"/>
    </xf>
    <xf numFmtId="38" fontId="11" fillId="9" borderId="10" xfId="1" applyFont="1" applyFill="1" applyBorder="1" applyAlignment="1">
      <alignment horizontal="right" vertical="center" shrinkToFit="1"/>
    </xf>
    <xf numFmtId="38" fontId="11" fillId="9" borderId="79" xfId="1" applyFont="1" applyFill="1" applyBorder="1" applyAlignment="1">
      <alignment horizontal="right" vertical="center" shrinkToFit="1"/>
    </xf>
    <xf numFmtId="0" fontId="11" fillId="6" borderId="1" xfId="0" applyFont="1" applyFill="1" applyBorder="1" applyAlignment="1">
      <alignment horizontal="center" vertical="center" shrinkToFit="1"/>
    </xf>
    <xf numFmtId="0" fontId="11" fillId="6" borderId="2" xfId="0" applyFont="1" applyFill="1" applyBorder="1" applyAlignment="1">
      <alignment horizontal="center" vertical="center" shrinkToFit="1"/>
    </xf>
    <xf numFmtId="0" fontId="11" fillId="6" borderId="51" xfId="0" applyFont="1" applyFill="1" applyBorder="1" applyAlignment="1">
      <alignment horizontal="center" vertical="center" shrinkToFit="1"/>
    </xf>
    <xf numFmtId="0" fontId="11" fillId="6" borderId="6" xfId="0" applyFont="1" applyFill="1" applyBorder="1" applyAlignment="1">
      <alignment horizontal="center" vertical="center" shrinkToFit="1"/>
    </xf>
    <xf numFmtId="0" fontId="11" fillId="6" borderId="7" xfId="0" applyFont="1" applyFill="1" applyBorder="1" applyAlignment="1">
      <alignment horizontal="center" vertical="center" shrinkToFit="1"/>
    </xf>
    <xf numFmtId="0" fontId="11" fillId="6" borderId="122" xfId="0" applyFont="1" applyFill="1" applyBorder="1" applyAlignment="1">
      <alignment horizontal="center" vertical="center" shrinkToFit="1"/>
    </xf>
    <xf numFmtId="0" fontId="11" fillId="7" borderId="9" xfId="0" applyFont="1" applyFill="1" applyBorder="1" applyAlignment="1">
      <alignment horizontal="center" vertical="center" shrinkToFit="1"/>
    </xf>
    <xf numFmtId="0" fontId="11" fillId="7" borderId="10" xfId="0" applyFont="1" applyFill="1" applyBorder="1" applyAlignment="1">
      <alignment horizontal="center" vertical="center" shrinkToFit="1"/>
    </xf>
    <xf numFmtId="0" fontId="11" fillId="7" borderId="79" xfId="0" applyFont="1" applyFill="1" applyBorder="1" applyAlignment="1">
      <alignment horizontal="center" vertical="center" shrinkToFit="1"/>
    </xf>
    <xf numFmtId="0" fontId="11" fillId="8" borderId="9" xfId="0" applyFont="1" applyFill="1" applyBorder="1" applyAlignment="1">
      <alignment horizontal="center" vertical="center" shrinkToFit="1"/>
    </xf>
    <xf numFmtId="0" fontId="11" fillId="8" borderId="10" xfId="0" applyFont="1" applyFill="1" applyBorder="1" applyAlignment="1">
      <alignment horizontal="center" vertical="center" shrinkToFit="1"/>
    </xf>
    <xf numFmtId="0" fontId="11" fillId="8" borderId="79" xfId="0" applyFont="1" applyFill="1" applyBorder="1" applyAlignment="1">
      <alignment horizontal="center" vertical="center" shrinkToFit="1"/>
    </xf>
    <xf numFmtId="0" fontId="11" fillId="9" borderId="9" xfId="0" applyFont="1" applyFill="1" applyBorder="1" applyAlignment="1">
      <alignment horizontal="center" vertical="center" shrinkToFit="1"/>
    </xf>
    <xf numFmtId="0" fontId="11" fillId="9" borderId="10" xfId="0" applyFont="1" applyFill="1" applyBorder="1" applyAlignment="1">
      <alignment horizontal="center" vertical="center" shrinkToFit="1"/>
    </xf>
    <xf numFmtId="0" fontId="11" fillId="9" borderId="79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left" vertical="center" shrinkToFit="1"/>
    </xf>
    <xf numFmtId="0" fontId="11" fillId="0" borderId="10" xfId="0" applyFont="1" applyBorder="1" applyAlignment="1">
      <alignment horizontal="left" vertical="center" shrinkToFit="1"/>
    </xf>
    <xf numFmtId="38" fontId="11" fillId="0" borderId="168" xfId="1" applyFont="1" applyBorder="1" applyAlignment="1">
      <alignment horizontal="right" vertical="center" shrinkToFit="1"/>
    </xf>
    <xf numFmtId="38" fontId="11" fillId="0" borderId="169" xfId="1" applyFont="1" applyBorder="1" applyAlignment="1">
      <alignment horizontal="right" vertical="center" shrinkToFit="1"/>
    </xf>
    <xf numFmtId="38" fontId="11" fillId="0" borderId="170" xfId="1" applyFont="1" applyBorder="1" applyAlignment="1">
      <alignment horizontal="right" vertical="center" shrinkToFit="1"/>
    </xf>
    <xf numFmtId="38" fontId="11" fillId="7" borderId="9" xfId="1" applyFont="1" applyFill="1" applyBorder="1" applyAlignment="1">
      <alignment horizontal="right" vertical="center" shrinkToFit="1"/>
    </xf>
    <xf numFmtId="38" fontId="11" fillId="7" borderId="10" xfId="1" applyFont="1" applyFill="1" applyBorder="1" applyAlignment="1">
      <alignment horizontal="right" vertical="center" shrinkToFit="1"/>
    </xf>
    <xf numFmtId="38" fontId="11" fillId="7" borderId="79" xfId="1" applyFont="1" applyFill="1" applyBorder="1" applyAlignment="1">
      <alignment horizontal="right" vertical="center" shrinkToFit="1"/>
    </xf>
    <xf numFmtId="38" fontId="11" fillId="8" borderId="9" xfId="1" applyFont="1" applyFill="1" applyBorder="1" applyAlignment="1">
      <alignment horizontal="right" vertical="center" shrinkToFit="1"/>
    </xf>
    <xf numFmtId="38" fontId="11" fillId="8" borderId="10" xfId="1" applyFont="1" applyFill="1" applyBorder="1" applyAlignment="1">
      <alignment horizontal="right" vertical="center" shrinkToFit="1"/>
    </xf>
    <xf numFmtId="38" fontId="11" fillId="8" borderId="79" xfId="1" applyFont="1" applyFill="1" applyBorder="1" applyAlignment="1">
      <alignment horizontal="right" vertical="center" shrinkToFit="1"/>
    </xf>
    <xf numFmtId="0" fontId="11" fillId="0" borderId="1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51" xfId="0" applyFont="1" applyBorder="1" applyAlignment="1">
      <alignment horizontal="left" vertical="center" shrinkToFit="1"/>
    </xf>
    <xf numFmtId="38" fontId="11" fillId="6" borderId="9" xfId="1" applyFont="1" applyFill="1" applyBorder="1" applyAlignment="1">
      <alignment horizontal="right" vertical="center" shrinkToFit="1"/>
    </xf>
    <xf numFmtId="38" fontId="11" fillId="6" borderId="10" xfId="1" applyFont="1" applyFill="1" applyBorder="1" applyAlignment="1">
      <alignment horizontal="right" vertical="center" shrinkToFit="1"/>
    </xf>
    <xf numFmtId="38" fontId="11" fillId="6" borderId="79" xfId="1" applyFont="1" applyFill="1" applyBorder="1" applyAlignment="1">
      <alignment horizontal="right" vertical="center" shrinkToFit="1"/>
    </xf>
    <xf numFmtId="0" fontId="13" fillId="0" borderId="65" xfId="0" applyFont="1" applyFill="1" applyBorder="1" applyAlignment="1">
      <alignment horizontal="center" vertical="center" shrinkToFit="1"/>
    </xf>
    <xf numFmtId="0" fontId="13" fillId="0" borderId="66" xfId="0" applyFont="1" applyFill="1" applyBorder="1" applyAlignment="1">
      <alignment horizontal="center" vertical="center" shrinkToFit="1"/>
    </xf>
    <xf numFmtId="0" fontId="13" fillId="0" borderId="67" xfId="0" applyFont="1" applyFill="1" applyBorder="1" applyAlignment="1">
      <alignment horizontal="center" vertical="center" shrinkToFit="1"/>
    </xf>
    <xf numFmtId="0" fontId="16" fillId="3" borderId="52" xfId="0" applyFont="1" applyFill="1" applyBorder="1" applyAlignment="1">
      <alignment horizontal="center" vertical="center" shrinkToFit="1"/>
    </xf>
    <xf numFmtId="0" fontId="16" fillId="3" borderId="53" xfId="0" applyFont="1" applyFill="1" applyBorder="1" applyAlignment="1">
      <alignment horizontal="center" vertical="center" shrinkToFit="1"/>
    </xf>
    <xf numFmtId="0" fontId="16" fillId="3" borderId="54" xfId="0" applyFont="1" applyFill="1" applyBorder="1" applyAlignment="1">
      <alignment horizontal="center" vertical="center" shrinkToFit="1"/>
    </xf>
    <xf numFmtId="0" fontId="13" fillId="0" borderId="76" xfId="0" applyFont="1" applyFill="1" applyBorder="1" applyAlignment="1">
      <alignment horizontal="center" vertical="center" shrinkToFit="1"/>
    </xf>
    <xf numFmtId="0" fontId="13" fillId="0" borderId="68" xfId="0" applyFont="1" applyFill="1" applyBorder="1" applyAlignment="1">
      <alignment horizontal="center" vertical="center" shrinkToFit="1"/>
    </xf>
    <xf numFmtId="0" fontId="13" fillId="0" borderId="73" xfId="0" applyFont="1" applyFill="1" applyBorder="1" applyAlignment="1">
      <alignment horizontal="center" vertical="center" shrinkToFit="1"/>
    </xf>
    <xf numFmtId="0" fontId="13" fillId="0" borderId="74" xfId="0" applyFont="1" applyFill="1" applyBorder="1" applyAlignment="1">
      <alignment horizontal="center" vertical="center" shrinkToFit="1"/>
    </xf>
    <xf numFmtId="0" fontId="16" fillId="3" borderId="25" xfId="0" applyFont="1" applyFill="1" applyBorder="1" applyAlignment="1">
      <alignment horizontal="center" vertical="center" shrinkToFit="1"/>
    </xf>
    <xf numFmtId="0" fontId="16" fillId="3" borderId="22" xfId="0" applyFont="1" applyFill="1" applyBorder="1" applyAlignment="1">
      <alignment horizontal="center" vertical="center" shrinkToFit="1"/>
    </xf>
    <xf numFmtId="0" fontId="16" fillId="3" borderId="158" xfId="0" applyFont="1" applyFill="1" applyBorder="1" applyAlignment="1">
      <alignment horizontal="center" vertical="center" shrinkToFit="1"/>
    </xf>
    <xf numFmtId="0" fontId="16" fillId="3" borderId="140" xfId="0" applyFont="1" applyFill="1" applyBorder="1" applyAlignment="1">
      <alignment horizontal="center" vertical="center" shrinkToFit="1"/>
    </xf>
    <xf numFmtId="0" fontId="16" fillId="3" borderId="167" xfId="0" applyFont="1" applyFill="1" applyBorder="1" applyAlignment="1">
      <alignment horizontal="center" vertical="center" shrinkToFit="1"/>
    </xf>
    <xf numFmtId="0" fontId="16" fillId="3" borderId="35" xfId="0" applyFont="1" applyFill="1" applyBorder="1" applyAlignment="1">
      <alignment horizontal="center" vertical="center" shrinkToFit="1"/>
    </xf>
    <xf numFmtId="0" fontId="16" fillId="3" borderId="34" xfId="0" applyFont="1" applyFill="1" applyBorder="1" applyAlignment="1">
      <alignment horizontal="center" vertical="center" shrinkToFit="1"/>
    </xf>
    <xf numFmtId="0" fontId="16" fillId="3" borderId="46" xfId="0" applyFont="1" applyFill="1" applyBorder="1" applyAlignment="1">
      <alignment horizontal="center" vertical="center" shrinkToFit="1"/>
    </xf>
    <xf numFmtId="0" fontId="16" fillId="3" borderId="23" xfId="0" applyFont="1" applyFill="1" applyBorder="1" applyAlignment="1">
      <alignment horizontal="center" vertical="center" shrinkToFit="1"/>
    </xf>
    <xf numFmtId="0" fontId="37" fillId="0" borderId="0" xfId="0" applyFont="1" applyFill="1" applyAlignment="1">
      <alignment horizontal="center" vertical="center"/>
    </xf>
    <xf numFmtId="0" fontId="37" fillId="0" borderId="172" xfId="0" applyFont="1" applyFill="1" applyBorder="1" applyAlignment="1">
      <alignment horizontal="center" vertical="center"/>
    </xf>
    <xf numFmtId="0" fontId="34" fillId="0" borderId="139" xfId="0" applyFont="1" applyBorder="1" applyAlignment="1">
      <alignment horizontal="left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28" fillId="0" borderId="2" xfId="0" applyFont="1" applyBorder="1">
      <alignment vertical="center"/>
    </xf>
    <xf numFmtId="0" fontId="28" fillId="0" borderId="0" xfId="0" applyFont="1" applyBorder="1">
      <alignment vertical="center"/>
    </xf>
    <xf numFmtId="0" fontId="28" fillId="0" borderId="7" xfId="0" applyFont="1" applyBorder="1">
      <alignment vertical="center"/>
    </xf>
    <xf numFmtId="0" fontId="0" fillId="0" borderId="0" xfId="0" applyBorder="1" applyAlignment="1">
      <alignment vertical="center" shrinkToFit="1"/>
    </xf>
  </cellXfs>
  <cellStyles count="5">
    <cellStyle name="パーセント" xfId="4" builtinId="5"/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  <colors>
    <mruColors>
      <color rgb="FFFFFFFF"/>
      <color rgb="FF3333FF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488407699037621E-2"/>
          <c:y val="0.12547462817147856"/>
          <c:w val="0.88495603674540679"/>
          <c:h val="0.720470618256051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ln w="31750">
              <a:solidFill>
                <a:schemeClr val="bg1"/>
              </a:solidFill>
            </a:ln>
            <a:effectLst>
              <a:outerShdw blurRad="50800" dist="63500" dir="2700000" algn="tl" rotWithShape="0">
                <a:srgbClr val="8064A2">
                  <a:lumMod val="75000"/>
                  <a:alpha val="40000"/>
                </a:srgbClr>
              </a:outerShdw>
            </a:effectLst>
          </c:spPr>
          <c:invertIfNegative val="0"/>
          <c:dLbls>
            <c:spPr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'01総括'!$B$77:$B$79</c:f>
              <c:strCache>
                <c:ptCount val="3"/>
                <c:pt idx="0">
                  <c:v>生産誘発額</c:v>
                </c:pt>
                <c:pt idx="1">
                  <c:v>粗付加価値
誘発額</c:v>
                </c:pt>
                <c:pt idx="2">
                  <c:v>雇用者所得
誘発額</c:v>
                </c:pt>
              </c:strCache>
            </c:strRef>
          </c:cat>
          <c:val>
            <c:numRef>
              <c:f>'01総括'!$C$77:$C$79</c:f>
              <c:numCache>
                <c:formatCode>#,##0_);[Red]\(#,##0\)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0A-49AB-8B45-1F27BD165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677648"/>
        <c:axId val="559678432"/>
      </c:barChart>
      <c:catAx>
        <c:axId val="559677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59678432"/>
        <c:crosses val="autoZero"/>
        <c:auto val="1"/>
        <c:lblAlgn val="ctr"/>
        <c:lblOffset val="100"/>
        <c:noMultiLvlLbl val="0"/>
      </c:catAx>
      <c:valAx>
        <c:axId val="55967843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（億円）</a:t>
                </a:r>
              </a:p>
            </c:rich>
          </c:tx>
          <c:layout>
            <c:manualLayout>
              <c:xMode val="edge"/>
              <c:yMode val="edge"/>
              <c:x val="0"/>
              <c:y val="4.2282735491396871E-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5967764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6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407407407407407E-2"/>
          <c:y val="5.6910569105691054E-2"/>
          <c:w val="0.88641975308641952"/>
          <c:h val="0.90187749733548572"/>
        </c:manualLayout>
      </c:layout>
      <c:pie3DChart>
        <c:varyColors val="1"/>
        <c:ser>
          <c:idx val="0"/>
          <c:order val="0"/>
          <c:spPr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6E6-4DD8-A245-32ECCB004371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6E6-4DD8-A245-32ECCB004371}"/>
              </c:ext>
            </c:extLst>
          </c:dPt>
          <c:dPt>
            <c:idx val="2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6E6-4DD8-A245-32ECCB004371}"/>
              </c:ext>
            </c:extLst>
          </c:dPt>
          <c:dLbls>
            <c:dLbl>
              <c:idx val="0"/>
              <c:numFmt formatCode="#,##0_);[Red]\(#,##0\)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effectLst>
                        <a:outerShdw blurRad="50800" dist="63500" dir="2700000" algn="tl" rotWithShape="0">
                          <a:prstClr val="black">
                            <a:alpha val="40000"/>
                          </a:prstClr>
                        </a:outerShdw>
                      </a:effectLst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6E6-4DD8-A245-32ECCB004371}"/>
                </c:ext>
              </c:extLst>
            </c:dLbl>
            <c:dLbl>
              <c:idx val="1"/>
              <c:numFmt formatCode="#,##0_);[Red]\(#,##0\)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6E6-4DD8-A245-32ECCB004371}"/>
                </c:ext>
              </c:extLst>
            </c:dLbl>
            <c:dLbl>
              <c:idx val="2"/>
              <c:numFmt formatCode="#,##0_);[Red]\(#,##0\)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6E6-4DD8-A245-32ECCB004371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'01総括'!$V$77:$V$79</c:f>
              <c:strCache>
                <c:ptCount val="3"/>
                <c:pt idx="0">
                  <c:v>直接効果</c:v>
                </c:pt>
                <c:pt idx="1">
                  <c:v>１次生産誘発効果</c:v>
                </c:pt>
                <c:pt idx="2">
                  <c:v>２次生産誘発効果</c:v>
                </c:pt>
              </c:strCache>
            </c:strRef>
          </c:cat>
          <c:val>
            <c:numRef>
              <c:f>'01総括'!$W$77:$W$79</c:f>
              <c:numCache>
                <c:formatCode>#,##0_);[Red]\(#,##0\)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E6-4DD8-A245-32ECCB004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"/>
          <c:y val="0.83018340695217974"/>
          <c:w val="0.5184419169826"/>
          <c:h val="0.16981659304782096"/>
        </c:manualLayout>
      </c:layout>
      <c:overlay val="1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71741032371027E-2"/>
          <c:y val="0.14332441935324122"/>
          <c:w val="0.8708727034120759"/>
          <c:h val="0.681424255930272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 w="15875">
              <a:solidFill>
                <a:schemeClr val="bg1"/>
              </a:solidFill>
            </a:ln>
            <a:effectLst>
              <a:outerShdw blurRad="50800" dist="635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'01総括'!$B$98:$B$110</c:f>
              <c:strCache>
                <c:ptCount val="13"/>
                <c:pt idx="0">
                  <c:v>農</c:v>
                </c:pt>
                <c:pt idx="1">
                  <c:v>林</c:v>
                </c:pt>
                <c:pt idx="2">
                  <c:v>漁</c:v>
                </c:pt>
                <c:pt idx="3">
                  <c:v>鉱</c:v>
                </c:pt>
                <c:pt idx="4">
                  <c:v>製</c:v>
                </c:pt>
                <c:pt idx="5">
                  <c:v>建</c:v>
                </c:pt>
                <c:pt idx="6">
                  <c:v>電</c:v>
                </c:pt>
                <c:pt idx="7">
                  <c:v>商</c:v>
                </c:pt>
                <c:pt idx="8">
                  <c:v>金</c:v>
                </c:pt>
                <c:pt idx="9">
                  <c:v>運</c:v>
                </c:pt>
                <c:pt idx="10">
                  <c:v>公</c:v>
                </c:pt>
                <c:pt idx="11">
                  <c:v>サ</c:v>
                </c:pt>
                <c:pt idx="12">
                  <c:v>分</c:v>
                </c:pt>
              </c:strCache>
            </c:strRef>
          </c:cat>
          <c:val>
            <c:numRef>
              <c:f>'01総括'!$C$98:$C$110</c:f>
              <c:numCache>
                <c:formatCode>#,##0_);[Red]\(#,##0\)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4B-4EA6-9284-3FDEFFFDE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677256"/>
        <c:axId val="559679608"/>
      </c:barChart>
      <c:catAx>
        <c:axId val="559677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59679608"/>
        <c:crosses val="autoZero"/>
        <c:auto val="1"/>
        <c:lblAlgn val="ctr"/>
        <c:lblOffset val="100"/>
        <c:noMultiLvlLbl val="0"/>
      </c:catAx>
      <c:valAx>
        <c:axId val="55967960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（億円）</a:t>
                </a:r>
              </a:p>
            </c:rich>
          </c:tx>
          <c:layout>
            <c:manualLayout>
              <c:xMode val="edge"/>
              <c:yMode val="edge"/>
              <c:x val="1.4537902388369679E-2"/>
              <c:y val="2.0883474471351596E-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5967725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2673127397611"/>
          <c:y val="0.14522691271520574"/>
          <c:w val="0.84198633924468635"/>
          <c:h val="0.691102246580411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'01総括'!$C$140</c:f>
              <c:strCache>
                <c:ptCount val="1"/>
                <c:pt idx="0">
                  <c:v>就業誘発人数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58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'01総括'!$B$141:$B$153</c:f>
              <c:strCache>
                <c:ptCount val="13"/>
                <c:pt idx="0">
                  <c:v>農</c:v>
                </c:pt>
                <c:pt idx="1">
                  <c:v>林</c:v>
                </c:pt>
                <c:pt idx="2">
                  <c:v>漁</c:v>
                </c:pt>
                <c:pt idx="3">
                  <c:v>鉱</c:v>
                </c:pt>
                <c:pt idx="4">
                  <c:v>製</c:v>
                </c:pt>
                <c:pt idx="5">
                  <c:v>建</c:v>
                </c:pt>
                <c:pt idx="6">
                  <c:v>電</c:v>
                </c:pt>
                <c:pt idx="7">
                  <c:v>商</c:v>
                </c:pt>
                <c:pt idx="8">
                  <c:v>金</c:v>
                </c:pt>
                <c:pt idx="9">
                  <c:v>運</c:v>
                </c:pt>
                <c:pt idx="10">
                  <c:v>公</c:v>
                </c:pt>
                <c:pt idx="11">
                  <c:v>サ</c:v>
                </c:pt>
                <c:pt idx="12">
                  <c:v>分</c:v>
                </c:pt>
              </c:strCache>
            </c:strRef>
          </c:cat>
          <c:val>
            <c:numRef>
              <c:f>'01総括'!$C$141:$C$153</c:f>
              <c:numCache>
                <c:formatCode>#,##0_);[Red]\(#,##0\)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6-4C66-870A-4F7FB9A73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678824"/>
        <c:axId val="559681960"/>
      </c:barChart>
      <c:catAx>
        <c:axId val="559678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59681960"/>
        <c:crosses val="autoZero"/>
        <c:auto val="1"/>
        <c:lblAlgn val="ctr"/>
        <c:lblOffset val="100"/>
        <c:noMultiLvlLbl val="0"/>
      </c:catAx>
      <c:valAx>
        <c:axId val="55968196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（人</a:t>
                </a:r>
                <a:r>
                  <a:rPr lang="en-US" altLang="ja-JP" b="0"/>
                  <a:t>/</a:t>
                </a:r>
                <a:r>
                  <a:rPr lang="ja-JP" altLang="en-US" b="0"/>
                  <a:t>年）</a:t>
                </a:r>
              </a:p>
            </c:rich>
          </c:tx>
          <c:layout>
            <c:manualLayout>
              <c:xMode val="edge"/>
              <c:yMode val="edge"/>
              <c:x val="8.205128205128252E-3"/>
              <c:y val="4.2281498953599984E-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5967882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45243</xdr:colOff>
      <xdr:row>137</xdr:row>
      <xdr:rowOff>128588</xdr:rowOff>
    </xdr:from>
    <xdr:to>
      <xdr:col>32</xdr:col>
      <xdr:colOff>178593</xdr:colOff>
      <xdr:row>154</xdr:row>
      <xdr:rowOff>19051</xdr:rowOff>
    </xdr:to>
    <xdr:grpSp>
      <xdr:nvGrpSpPr>
        <xdr:cNvPr id="100" name="グループ化 99"/>
        <xdr:cNvGrpSpPr/>
      </xdr:nvGrpSpPr>
      <xdr:grpSpPr>
        <a:xfrm>
          <a:off x="45243" y="24766588"/>
          <a:ext cx="6318250" cy="2697163"/>
          <a:chOff x="38100" y="18459450"/>
          <a:chExt cx="6838950" cy="2533650"/>
        </a:xfrm>
      </xdr:grpSpPr>
      <xdr:grpSp>
        <xdr:nvGrpSpPr>
          <xdr:cNvPr id="101" name="グループ化 100"/>
          <xdr:cNvGrpSpPr/>
        </xdr:nvGrpSpPr>
        <xdr:grpSpPr>
          <a:xfrm>
            <a:off x="38100" y="18459450"/>
            <a:ext cx="6838950" cy="2533650"/>
            <a:chOff x="38100" y="18402300"/>
            <a:chExt cx="6838950" cy="2533650"/>
          </a:xfrm>
        </xdr:grpSpPr>
        <xdr:sp macro="" textlink="">
          <xdr:nvSpPr>
            <xdr:cNvPr id="105" name="メモ 104"/>
            <xdr:cNvSpPr/>
          </xdr:nvSpPr>
          <xdr:spPr>
            <a:xfrm>
              <a:off x="38100" y="18402300"/>
              <a:ext cx="6838950" cy="2533650"/>
            </a:xfrm>
            <a:prstGeom prst="foldedCorner">
              <a:avLst>
                <a:gd name="adj" fmla="val 13117"/>
              </a:avLst>
            </a:prstGeom>
            <a:solidFill>
              <a:schemeClr val="bg1"/>
            </a:solidFill>
            <a:ln>
              <a:solidFill>
                <a:schemeClr val="accent3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106" name="直角三角形 105"/>
            <xdr:cNvSpPr/>
          </xdr:nvSpPr>
          <xdr:spPr>
            <a:xfrm rot="5400000">
              <a:off x="38101" y="18430875"/>
              <a:ext cx="466725" cy="428625"/>
            </a:xfrm>
            <a:prstGeom prst="rtTriangle">
              <a:avLst/>
            </a:prstGeom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102" name="グループ化 101"/>
          <xdr:cNvGrpSpPr/>
        </xdr:nvGrpSpPr>
        <xdr:grpSpPr>
          <a:xfrm>
            <a:off x="1724025" y="18584800"/>
            <a:ext cx="3143250" cy="293846"/>
            <a:chOff x="6943725" y="14717650"/>
            <a:chExt cx="3143250" cy="293846"/>
          </a:xfrm>
        </xdr:grpSpPr>
        <xdr:sp macro="" textlink="">
          <xdr:nvSpPr>
            <xdr:cNvPr id="103" name="正方形/長方形 102"/>
            <xdr:cNvSpPr/>
          </xdr:nvSpPr>
          <xdr:spPr>
            <a:xfrm>
              <a:off x="6943725" y="14717650"/>
              <a:ext cx="3143250" cy="276225"/>
            </a:xfrm>
            <a:prstGeom prst="rect">
              <a:avLst/>
            </a:prstGeom>
            <a:solidFill>
              <a:srgbClr val="7030A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104" name="テキスト ボックス 103"/>
            <xdr:cNvSpPr txBox="1"/>
          </xdr:nvSpPr>
          <xdr:spPr>
            <a:xfrm>
              <a:off x="7267577" y="14735270"/>
              <a:ext cx="2514598" cy="27622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kumimoji="1" lang="ja-JP" altLang="en-US" sz="1100" b="1">
                  <a:solidFill>
                    <a:schemeClr val="bg1"/>
                  </a:solidFill>
                  <a:effectLst>
                    <a:outerShdw blurRad="50800" dist="63500" dir="2700000" algn="tl" rotWithShape="0">
                      <a:schemeClr val="tx1">
                        <a:alpha val="40000"/>
                      </a:schemeClr>
                    </a:outerShdw>
                  </a:effectLst>
                  <a:latin typeface="HG丸ｺﾞｼｯｸM-PRO" pitchFamily="50" charset="-128"/>
                  <a:ea typeface="HG丸ｺﾞｼｯｸM-PRO" pitchFamily="50" charset="-128"/>
                </a:rPr>
                <a:t>図４　産業別の就業誘発人数</a:t>
              </a:r>
            </a:p>
          </xdr:txBody>
        </xdr:sp>
      </xdr:grpSp>
    </xdr:grpSp>
    <xdr:clientData/>
  </xdr:twoCellAnchor>
  <xdr:twoCellAnchor>
    <xdr:from>
      <xdr:col>20</xdr:col>
      <xdr:colOff>9526</xdr:colOff>
      <xdr:row>75</xdr:row>
      <xdr:rowOff>19050</xdr:rowOff>
    </xdr:from>
    <xdr:to>
      <xdr:col>32</xdr:col>
      <xdr:colOff>161926</xdr:colOff>
      <xdr:row>93</xdr:row>
      <xdr:rowOff>152400</xdr:rowOff>
    </xdr:to>
    <xdr:grpSp>
      <xdr:nvGrpSpPr>
        <xdr:cNvPr id="98" name="グループ化 97"/>
        <xdr:cNvGrpSpPr/>
      </xdr:nvGrpSpPr>
      <xdr:grpSpPr>
        <a:xfrm>
          <a:off x="3819526" y="14395450"/>
          <a:ext cx="2527300" cy="3117850"/>
          <a:chOff x="4210051" y="14792325"/>
          <a:chExt cx="2667000" cy="3219450"/>
        </a:xfrm>
      </xdr:grpSpPr>
      <xdr:grpSp>
        <xdr:nvGrpSpPr>
          <xdr:cNvPr id="57" name="グループ化 56"/>
          <xdr:cNvGrpSpPr/>
        </xdr:nvGrpSpPr>
        <xdr:grpSpPr>
          <a:xfrm>
            <a:off x="4210051" y="14792325"/>
            <a:ext cx="2667000" cy="3219450"/>
            <a:chOff x="4219576" y="14963775"/>
            <a:chExt cx="2667000" cy="3219450"/>
          </a:xfrm>
        </xdr:grpSpPr>
        <xdr:sp macro="" textlink="">
          <xdr:nvSpPr>
            <xdr:cNvPr id="55" name="メモ 54"/>
            <xdr:cNvSpPr/>
          </xdr:nvSpPr>
          <xdr:spPr>
            <a:xfrm>
              <a:off x="4219576" y="14963775"/>
              <a:ext cx="2667000" cy="3219450"/>
            </a:xfrm>
            <a:prstGeom prst="foldedCorner">
              <a:avLst>
                <a:gd name="adj" fmla="val 13117"/>
              </a:avLst>
            </a:prstGeom>
            <a:solidFill>
              <a:schemeClr val="bg1"/>
            </a:solidFill>
            <a:ln>
              <a:solidFill>
                <a:schemeClr val="accent3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56" name="直角三角形 55"/>
            <xdr:cNvSpPr/>
          </xdr:nvSpPr>
          <xdr:spPr>
            <a:xfrm rot="5400000">
              <a:off x="4219576" y="14992350"/>
              <a:ext cx="466725" cy="428625"/>
            </a:xfrm>
            <a:prstGeom prst="rtTriangle">
              <a:avLst/>
            </a:prstGeom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65" name="グループ化 64"/>
          <xdr:cNvGrpSpPr/>
        </xdr:nvGrpSpPr>
        <xdr:grpSpPr>
          <a:xfrm>
            <a:off x="4543425" y="14982825"/>
            <a:ext cx="2038350" cy="276225"/>
            <a:chOff x="4619625" y="15154275"/>
            <a:chExt cx="2038350" cy="276225"/>
          </a:xfrm>
        </xdr:grpSpPr>
        <xdr:sp macro="" textlink="">
          <xdr:nvSpPr>
            <xdr:cNvPr id="63" name="正方形/長方形 62"/>
            <xdr:cNvSpPr/>
          </xdr:nvSpPr>
          <xdr:spPr>
            <a:xfrm>
              <a:off x="4619625" y="15154275"/>
              <a:ext cx="2038350" cy="276225"/>
            </a:xfrm>
            <a:prstGeom prst="rect">
              <a:avLst/>
            </a:prstGeom>
            <a:solidFill>
              <a:srgbClr val="7030A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64" name="テキスト ボックス 63"/>
            <xdr:cNvSpPr txBox="1"/>
          </xdr:nvSpPr>
          <xdr:spPr>
            <a:xfrm>
              <a:off x="4791076" y="15154275"/>
              <a:ext cx="1752600" cy="2762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kumimoji="1" lang="ja-JP" altLang="en-US" sz="1100" b="1">
                  <a:solidFill>
                    <a:schemeClr val="bg1"/>
                  </a:solidFill>
                  <a:effectLst>
                    <a:outerShdw blurRad="50800" dist="63500" dir="2700000" algn="tl" rotWithShape="0">
                      <a:schemeClr val="tx1">
                        <a:alpha val="40000"/>
                      </a:schemeClr>
                    </a:outerShdw>
                  </a:effectLst>
                  <a:latin typeface="HG丸ｺﾞｼｯｸM-PRO" pitchFamily="50" charset="-128"/>
                  <a:ea typeface="HG丸ｺﾞｼｯｸM-PRO" pitchFamily="50" charset="-128"/>
                </a:rPr>
                <a:t>図２　生産誘発額の内訳</a:t>
              </a:r>
            </a:p>
          </xdr:txBody>
        </xdr:sp>
      </xdr:grpSp>
      <xdr:sp macro="" textlink="">
        <xdr:nvSpPr>
          <xdr:cNvPr id="66" name="テキスト ボックス 65"/>
          <xdr:cNvSpPr txBox="1"/>
        </xdr:nvSpPr>
        <xdr:spPr>
          <a:xfrm>
            <a:off x="6010276" y="17278350"/>
            <a:ext cx="828674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r"/>
            <a:r>
              <a:rPr kumimoji="1" lang="ja-JP" altLang="en-US" sz="1000">
                <a:latin typeface="HG丸ｺﾞｼｯｸM-PRO" pitchFamily="50" charset="-128"/>
                <a:ea typeface="HG丸ｺﾞｼｯｸM-PRO" pitchFamily="50" charset="-128"/>
              </a:rPr>
              <a:t>（億円）</a:t>
            </a:r>
          </a:p>
        </xdr:txBody>
      </xdr:sp>
    </xdr:grpSp>
    <xdr:clientData/>
  </xdr:twoCellAnchor>
  <xdr:twoCellAnchor>
    <xdr:from>
      <xdr:col>0</xdr:col>
      <xdr:colOff>66674</xdr:colOff>
      <xdr:row>0</xdr:row>
      <xdr:rowOff>27025</xdr:rowOff>
    </xdr:from>
    <xdr:to>
      <xdr:col>32</xdr:col>
      <xdr:colOff>133350</xdr:colOff>
      <xdr:row>2</xdr:row>
      <xdr:rowOff>152400</xdr:rowOff>
    </xdr:to>
    <xdr:grpSp>
      <xdr:nvGrpSpPr>
        <xdr:cNvPr id="3" name="グループ化 2"/>
        <xdr:cNvGrpSpPr/>
      </xdr:nvGrpSpPr>
      <xdr:grpSpPr>
        <a:xfrm>
          <a:off x="66674" y="27025"/>
          <a:ext cx="6251576" cy="455575"/>
          <a:chOff x="1752600" y="19050"/>
          <a:chExt cx="6134100" cy="330095"/>
        </a:xfrm>
      </xdr:grpSpPr>
      <xdr:sp macro="" textlink="">
        <xdr:nvSpPr>
          <xdr:cNvPr id="4" name="正方形/長方形 3"/>
          <xdr:cNvSpPr/>
        </xdr:nvSpPr>
        <xdr:spPr>
          <a:xfrm>
            <a:off x="1752600" y="19050"/>
            <a:ext cx="5981700" cy="323850"/>
          </a:xfrm>
          <a:prstGeom prst="rect">
            <a:avLst/>
          </a:prstGeom>
          <a:solidFill>
            <a:schemeClr val="accent3">
              <a:lumMod val="50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1895474" y="33571"/>
            <a:ext cx="5876926" cy="315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20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●●による経済波及効果分析</a:t>
            </a:r>
          </a:p>
        </xdr:txBody>
      </xdr:sp>
      <xdr:sp macro="" textlink="">
        <xdr:nvSpPr>
          <xdr:cNvPr id="6" name="正方形/長方形 5"/>
          <xdr:cNvSpPr/>
        </xdr:nvSpPr>
        <xdr:spPr>
          <a:xfrm>
            <a:off x="1752600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7" name="正方形/長方形 6"/>
          <xdr:cNvSpPr/>
        </xdr:nvSpPr>
        <xdr:spPr>
          <a:xfrm>
            <a:off x="7553325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19050</xdr:colOff>
      <xdr:row>5</xdr:row>
      <xdr:rowOff>19051</xdr:rowOff>
    </xdr:from>
    <xdr:to>
      <xdr:col>7</xdr:col>
      <xdr:colOff>180976</xdr:colOff>
      <xdr:row>7</xdr:row>
      <xdr:rowOff>38100</xdr:rowOff>
    </xdr:to>
    <xdr:grpSp>
      <xdr:nvGrpSpPr>
        <xdr:cNvPr id="13" name="グループ化 12"/>
        <xdr:cNvGrpSpPr/>
      </xdr:nvGrpSpPr>
      <xdr:grpSpPr>
        <a:xfrm>
          <a:off x="19050" y="844551"/>
          <a:ext cx="1495426" cy="355599"/>
          <a:chOff x="0" y="523875"/>
          <a:chExt cx="1628776" cy="295275"/>
        </a:xfrm>
      </xdr:grpSpPr>
      <xdr:sp macro="" textlink="">
        <xdr:nvSpPr>
          <xdr:cNvPr id="14" name="正方形/長方形 13"/>
          <xdr:cNvSpPr/>
        </xdr:nvSpPr>
        <xdr:spPr>
          <a:xfrm>
            <a:off x="0" y="542925"/>
            <a:ext cx="1552576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9527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結果の概要</a:t>
            </a:r>
          </a:p>
        </xdr:txBody>
      </xdr:sp>
      <xdr:sp macro="" textlink="">
        <xdr:nvSpPr>
          <xdr:cNvPr id="16" name="正方形/長方形 15"/>
          <xdr:cNvSpPr/>
        </xdr:nvSpPr>
        <xdr:spPr>
          <a:xfrm>
            <a:off x="0" y="542925"/>
            <a:ext cx="266700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1</xdr:col>
      <xdr:colOff>180976</xdr:colOff>
      <xdr:row>9</xdr:row>
      <xdr:rowOff>123825</xdr:rowOff>
    </xdr:from>
    <xdr:to>
      <xdr:col>31</xdr:col>
      <xdr:colOff>19050</xdr:colOff>
      <xdr:row>21</xdr:row>
      <xdr:rowOff>104775</xdr:rowOff>
    </xdr:to>
    <xdr:sp macro="" textlink="">
      <xdr:nvSpPr>
        <xdr:cNvPr id="17" name="正方形/長方形 16"/>
        <xdr:cNvSpPr/>
      </xdr:nvSpPr>
      <xdr:spPr>
        <a:xfrm>
          <a:off x="390526" y="1666875"/>
          <a:ext cx="6219824" cy="2038350"/>
        </a:xfrm>
        <a:prstGeom prst="rect">
          <a:avLst/>
        </a:prstGeom>
        <a:solidFill>
          <a:schemeClr val="bg1"/>
        </a:solidFill>
        <a:ln>
          <a:solidFill>
            <a:schemeClr val="accent3">
              <a:lumMod val="50000"/>
            </a:schemeClr>
          </a:solidFill>
        </a:ln>
        <a:effectLst>
          <a:outerShdw blurRad="50800" dist="63500" dir="2700000" algn="tl" rotWithShape="0">
            <a:schemeClr val="accent3">
              <a:lumMod val="75000"/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19050</xdr:colOff>
      <xdr:row>10</xdr:row>
      <xdr:rowOff>0</xdr:rowOff>
    </xdr:from>
    <xdr:to>
      <xdr:col>4</xdr:col>
      <xdr:colOff>28575</xdr:colOff>
      <xdr:row>12</xdr:row>
      <xdr:rowOff>123825</xdr:rowOff>
    </xdr:to>
    <xdr:sp macro="" textlink="">
      <xdr:nvSpPr>
        <xdr:cNvPr id="18" name="直角三角形 17"/>
        <xdr:cNvSpPr/>
      </xdr:nvSpPr>
      <xdr:spPr>
        <a:xfrm rot="5400000">
          <a:off x="419100" y="1390650"/>
          <a:ext cx="466725" cy="428625"/>
        </a:xfrm>
        <a:prstGeom prst="rtTriangle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</xdr:colOff>
      <xdr:row>11</xdr:row>
      <xdr:rowOff>95250</xdr:rowOff>
    </xdr:from>
    <xdr:to>
      <xdr:col>31</xdr:col>
      <xdr:colOff>28575</xdr:colOff>
      <xdr:row>21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628651" y="1981200"/>
          <a:ext cx="5895974" cy="1657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■　</a:t>
          </a:r>
          <a:r>
            <a:rPr kumimoji="1" lang="ja-JP" altLang="en-US" sz="1400">
              <a:solidFill>
                <a:srgbClr val="3333FF"/>
              </a:solidFill>
              <a:latin typeface="HG丸ｺﾞｼｯｸM-PRO" pitchFamily="50" charset="-128"/>
              <a:ea typeface="HG丸ｺﾞｼｯｸM-PRO" pitchFamily="50" charset="-128"/>
            </a:rPr>
            <a:t>●●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によって、圏域内に追加的な新たな最終需要額が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　</a:t>
          </a:r>
          <a:r>
            <a:rPr kumimoji="1" lang="ja-JP" altLang="en-US" sz="1400">
              <a:solidFill>
                <a:srgbClr val="3333FF"/>
              </a:solidFill>
              <a:latin typeface="HG丸ｺﾞｼｯｸM-PRO" pitchFamily="50" charset="-128"/>
              <a:ea typeface="HG丸ｺﾞｼｯｸM-PRO" pitchFamily="50" charset="-128"/>
            </a:rPr>
            <a:t>●億円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発生した場合の、圏内経済に及ぼす効果を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　「平成</a:t>
          </a:r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2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７年北海道内地域間産業連関表（釧路・根室地域、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　６４部門」</a:t>
          </a:r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(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北海道開発局</a:t>
          </a:r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)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により推計した。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■　推計結果は以下のとおり。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11</xdr:col>
      <xdr:colOff>123825</xdr:colOff>
      <xdr:row>22</xdr:row>
      <xdr:rowOff>161925</xdr:rowOff>
    </xdr:from>
    <xdr:to>
      <xdr:col>20</xdr:col>
      <xdr:colOff>200025</xdr:colOff>
      <xdr:row>24</xdr:row>
      <xdr:rowOff>57150</xdr:rowOff>
    </xdr:to>
    <xdr:sp macro="" textlink="">
      <xdr:nvSpPr>
        <xdr:cNvPr id="22" name="二等辺三角形 21"/>
        <xdr:cNvSpPr/>
      </xdr:nvSpPr>
      <xdr:spPr>
        <a:xfrm rot="10800000">
          <a:off x="2428875" y="3590925"/>
          <a:ext cx="1962150" cy="238125"/>
        </a:xfrm>
        <a:prstGeom prst="triangle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  <a:effectLst>
          <a:outerShdw blurRad="50800" dist="63500" dir="2700000" algn="tl" rotWithShape="0">
            <a:schemeClr val="accent3">
              <a:lumMod val="50000"/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9525</xdr:colOff>
      <xdr:row>25</xdr:row>
      <xdr:rowOff>76200</xdr:rowOff>
    </xdr:from>
    <xdr:to>
      <xdr:col>31</xdr:col>
      <xdr:colOff>47625</xdr:colOff>
      <xdr:row>29</xdr:row>
      <xdr:rowOff>123825</xdr:rowOff>
    </xdr:to>
    <xdr:sp macro="" textlink="">
      <xdr:nvSpPr>
        <xdr:cNvPr id="23" name="正方形/長方形 22"/>
        <xdr:cNvSpPr/>
      </xdr:nvSpPr>
      <xdr:spPr>
        <a:xfrm>
          <a:off x="428625" y="4362450"/>
          <a:ext cx="6115050" cy="1190625"/>
        </a:xfrm>
        <a:prstGeom prst="rect">
          <a:avLst/>
        </a:prstGeom>
        <a:noFill/>
        <a:ln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28575</xdr:colOff>
      <xdr:row>25</xdr:row>
      <xdr:rowOff>95250</xdr:rowOff>
    </xdr:from>
    <xdr:to>
      <xdr:col>4</xdr:col>
      <xdr:colOff>38100</xdr:colOff>
      <xdr:row>27</xdr:row>
      <xdr:rowOff>66675</xdr:rowOff>
    </xdr:to>
    <xdr:sp macro="" textlink="">
      <xdr:nvSpPr>
        <xdr:cNvPr id="24" name="直角三角形 23"/>
        <xdr:cNvSpPr/>
      </xdr:nvSpPr>
      <xdr:spPr>
        <a:xfrm rot="5400000">
          <a:off x="428625" y="4057650"/>
          <a:ext cx="466725" cy="428625"/>
        </a:xfrm>
        <a:prstGeom prst="rtTriangle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5</xdr:row>
      <xdr:rowOff>19051</xdr:rowOff>
    </xdr:from>
    <xdr:to>
      <xdr:col>32</xdr:col>
      <xdr:colOff>152400</xdr:colOff>
      <xdr:row>50</xdr:row>
      <xdr:rowOff>66676</xdr:rowOff>
    </xdr:to>
    <xdr:sp macro="" textlink="">
      <xdr:nvSpPr>
        <xdr:cNvPr id="26" name="正方形/長方形 25"/>
        <xdr:cNvSpPr/>
      </xdr:nvSpPr>
      <xdr:spPr>
        <a:xfrm>
          <a:off x="0" y="876301"/>
          <a:ext cx="6858000" cy="9677400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52</xdr:row>
      <xdr:rowOff>19050</xdr:rowOff>
    </xdr:from>
    <xdr:to>
      <xdr:col>9</xdr:col>
      <xdr:colOff>104774</xdr:colOff>
      <xdr:row>54</xdr:row>
      <xdr:rowOff>38099</xdr:rowOff>
    </xdr:to>
    <xdr:grpSp>
      <xdr:nvGrpSpPr>
        <xdr:cNvPr id="27" name="グループ化 26"/>
        <xdr:cNvGrpSpPr/>
      </xdr:nvGrpSpPr>
      <xdr:grpSpPr>
        <a:xfrm>
          <a:off x="0" y="10598150"/>
          <a:ext cx="1819274" cy="349249"/>
          <a:chOff x="0" y="523875"/>
          <a:chExt cx="1628776" cy="295275"/>
        </a:xfrm>
      </xdr:grpSpPr>
      <xdr:sp macro="" textlink="">
        <xdr:nvSpPr>
          <xdr:cNvPr id="28" name="正方形/長方形 27"/>
          <xdr:cNvSpPr/>
        </xdr:nvSpPr>
        <xdr:spPr>
          <a:xfrm>
            <a:off x="0" y="542925"/>
            <a:ext cx="1620984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9" name="テキスト ボックス 28"/>
          <xdr:cNvSpPr txBox="1"/>
        </xdr:nvSpPr>
        <xdr:spPr>
          <a:xfrm>
            <a:off x="29527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生産誘発額等</a:t>
            </a:r>
          </a:p>
        </xdr:txBody>
      </xdr:sp>
      <xdr:sp macro="" textlink="">
        <xdr:nvSpPr>
          <xdr:cNvPr id="30" name="正方形/長方形 29"/>
          <xdr:cNvSpPr/>
        </xdr:nvSpPr>
        <xdr:spPr>
          <a:xfrm>
            <a:off x="0" y="542925"/>
            <a:ext cx="266700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9525</xdr:colOff>
      <xdr:row>157</xdr:row>
      <xdr:rowOff>9525</xdr:rowOff>
    </xdr:from>
    <xdr:to>
      <xdr:col>9</xdr:col>
      <xdr:colOff>114299</xdr:colOff>
      <xdr:row>159</xdr:row>
      <xdr:rowOff>28574</xdr:rowOff>
    </xdr:to>
    <xdr:grpSp>
      <xdr:nvGrpSpPr>
        <xdr:cNvPr id="31" name="グループ化 30"/>
        <xdr:cNvGrpSpPr/>
      </xdr:nvGrpSpPr>
      <xdr:grpSpPr>
        <a:xfrm>
          <a:off x="9525" y="27949525"/>
          <a:ext cx="1819274" cy="349249"/>
          <a:chOff x="0" y="523875"/>
          <a:chExt cx="1628776" cy="295275"/>
        </a:xfrm>
      </xdr:grpSpPr>
      <xdr:sp macro="" textlink="">
        <xdr:nvSpPr>
          <xdr:cNvPr id="32" name="正方形/長方形 31"/>
          <xdr:cNvSpPr/>
        </xdr:nvSpPr>
        <xdr:spPr>
          <a:xfrm>
            <a:off x="0" y="542925"/>
            <a:ext cx="1552576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3" name="テキスト ボックス 32"/>
          <xdr:cNvSpPr txBox="1"/>
        </xdr:nvSpPr>
        <xdr:spPr>
          <a:xfrm>
            <a:off x="29527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前提条件等</a:t>
            </a:r>
          </a:p>
        </xdr:txBody>
      </xdr:sp>
      <xdr:sp macro="" textlink="">
        <xdr:nvSpPr>
          <xdr:cNvPr id="34" name="正方形/長方形 33"/>
          <xdr:cNvSpPr/>
        </xdr:nvSpPr>
        <xdr:spPr>
          <a:xfrm>
            <a:off x="0" y="542925"/>
            <a:ext cx="266700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1</xdr:colOff>
      <xdr:row>189</xdr:row>
      <xdr:rowOff>66675</xdr:rowOff>
    </xdr:from>
    <xdr:to>
      <xdr:col>7</xdr:col>
      <xdr:colOff>28576</xdr:colOff>
      <xdr:row>191</xdr:row>
      <xdr:rowOff>85724</xdr:rowOff>
    </xdr:to>
    <xdr:grpSp>
      <xdr:nvGrpSpPr>
        <xdr:cNvPr id="35" name="グループ化 34"/>
        <xdr:cNvGrpSpPr/>
      </xdr:nvGrpSpPr>
      <xdr:grpSpPr>
        <a:xfrm>
          <a:off x="1" y="33289875"/>
          <a:ext cx="1362075" cy="349249"/>
          <a:chOff x="0" y="523875"/>
          <a:chExt cx="1660506" cy="295275"/>
        </a:xfrm>
      </xdr:grpSpPr>
      <xdr:sp macro="" textlink="">
        <xdr:nvSpPr>
          <xdr:cNvPr id="36" name="正方形/長方形 35"/>
          <xdr:cNvSpPr/>
        </xdr:nvSpPr>
        <xdr:spPr>
          <a:xfrm>
            <a:off x="0" y="542925"/>
            <a:ext cx="1552576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7" name="テキスト ボックス 36"/>
          <xdr:cNvSpPr txBox="1"/>
        </xdr:nvSpPr>
        <xdr:spPr>
          <a:xfrm>
            <a:off x="32700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留意事項</a:t>
            </a:r>
          </a:p>
        </xdr:txBody>
      </xdr:sp>
      <xdr:sp macro="" textlink="">
        <xdr:nvSpPr>
          <xdr:cNvPr id="38" name="正方形/長方形 37"/>
          <xdr:cNvSpPr/>
        </xdr:nvSpPr>
        <xdr:spPr>
          <a:xfrm>
            <a:off x="0" y="542925"/>
            <a:ext cx="349022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0</xdr:colOff>
      <xdr:row>157</xdr:row>
      <xdr:rowOff>28575</xdr:rowOff>
    </xdr:from>
    <xdr:to>
      <xdr:col>32</xdr:col>
      <xdr:colOff>152400</xdr:colOff>
      <xdr:row>186</xdr:row>
      <xdr:rowOff>152400</xdr:rowOff>
    </xdr:to>
    <xdr:sp macro="" textlink="">
      <xdr:nvSpPr>
        <xdr:cNvPr id="39" name="正方形/長方形 38"/>
        <xdr:cNvSpPr/>
      </xdr:nvSpPr>
      <xdr:spPr>
        <a:xfrm>
          <a:off x="0" y="21755100"/>
          <a:ext cx="6858000" cy="4581525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189</xdr:row>
      <xdr:rowOff>85725</xdr:rowOff>
    </xdr:from>
    <xdr:to>
      <xdr:col>32</xdr:col>
      <xdr:colOff>152400</xdr:colOff>
      <xdr:row>204</xdr:row>
      <xdr:rowOff>47625</xdr:rowOff>
    </xdr:to>
    <xdr:sp macro="" textlink="">
      <xdr:nvSpPr>
        <xdr:cNvPr id="40" name="正方形/長方形 39"/>
        <xdr:cNvSpPr/>
      </xdr:nvSpPr>
      <xdr:spPr>
        <a:xfrm>
          <a:off x="0" y="26784300"/>
          <a:ext cx="6858000" cy="2533650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52</xdr:row>
      <xdr:rowOff>28574</xdr:rowOff>
    </xdr:from>
    <xdr:to>
      <xdr:col>33</xdr:col>
      <xdr:colOff>0</xdr:colOff>
      <xdr:row>112</xdr:row>
      <xdr:rowOff>76200</xdr:rowOff>
    </xdr:to>
    <xdr:sp macro="" textlink="">
      <xdr:nvSpPr>
        <xdr:cNvPr id="41" name="正方形/長方形 40"/>
        <xdr:cNvSpPr/>
      </xdr:nvSpPr>
      <xdr:spPr>
        <a:xfrm>
          <a:off x="0" y="10858499"/>
          <a:ext cx="6915150" cy="10334626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114</xdr:row>
      <xdr:rowOff>9525</xdr:rowOff>
    </xdr:from>
    <xdr:to>
      <xdr:col>9</xdr:col>
      <xdr:colOff>104774</xdr:colOff>
      <xdr:row>116</xdr:row>
      <xdr:rowOff>28574</xdr:rowOff>
    </xdr:to>
    <xdr:grpSp>
      <xdr:nvGrpSpPr>
        <xdr:cNvPr id="42" name="グループ化 41"/>
        <xdr:cNvGrpSpPr/>
      </xdr:nvGrpSpPr>
      <xdr:grpSpPr>
        <a:xfrm>
          <a:off x="0" y="20837525"/>
          <a:ext cx="1819274" cy="349249"/>
          <a:chOff x="0" y="523875"/>
          <a:chExt cx="1628776" cy="295275"/>
        </a:xfrm>
      </xdr:grpSpPr>
      <xdr:sp macro="" textlink="">
        <xdr:nvSpPr>
          <xdr:cNvPr id="43" name="正方形/長方形 42"/>
          <xdr:cNvSpPr/>
        </xdr:nvSpPr>
        <xdr:spPr>
          <a:xfrm>
            <a:off x="0" y="542925"/>
            <a:ext cx="1620984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44" name="テキスト ボックス 43"/>
          <xdr:cNvSpPr txBox="1"/>
        </xdr:nvSpPr>
        <xdr:spPr>
          <a:xfrm>
            <a:off x="29527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就業誘発等</a:t>
            </a:r>
          </a:p>
        </xdr:txBody>
      </xdr:sp>
      <xdr:sp macro="" textlink="">
        <xdr:nvSpPr>
          <xdr:cNvPr id="45" name="正方形/長方形 44"/>
          <xdr:cNvSpPr/>
        </xdr:nvSpPr>
        <xdr:spPr>
          <a:xfrm>
            <a:off x="0" y="542925"/>
            <a:ext cx="266700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0</xdr:colOff>
      <xdr:row>114</xdr:row>
      <xdr:rowOff>28574</xdr:rowOff>
    </xdr:from>
    <xdr:to>
      <xdr:col>33</xdr:col>
      <xdr:colOff>0</xdr:colOff>
      <xdr:row>155</xdr:row>
      <xdr:rowOff>95249</xdr:rowOff>
    </xdr:to>
    <xdr:sp macro="" textlink="">
      <xdr:nvSpPr>
        <xdr:cNvPr id="46" name="正方形/長方形 45"/>
        <xdr:cNvSpPr/>
      </xdr:nvSpPr>
      <xdr:spPr>
        <a:xfrm>
          <a:off x="0" y="21488399"/>
          <a:ext cx="6915150" cy="10353675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9525</xdr:colOff>
      <xdr:row>75</xdr:row>
      <xdr:rowOff>19050</xdr:rowOff>
    </xdr:from>
    <xdr:to>
      <xdr:col>19</xdr:col>
      <xdr:colOff>152400</xdr:colOff>
      <xdr:row>93</xdr:row>
      <xdr:rowOff>152400</xdr:rowOff>
    </xdr:to>
    <xdr:grpSp>
      <xdr:nvGrpSpPr>
        <xdr:cNvPr id="52" name="グループ化 51"/>
        <xdr:cNvGrpSpPr/>
      </xdr:nvGrpSpPr>
      <xdr:grpSpPr>
        <a:xfrm>
          <a:off x="9525" y="14395450"/>
          <a:ext cx="3762375" cy="3117850"/>
          <a:chOff x="38099" y="14954250"/>
          <a:chExt cx="4124325" cy="3219450"/>
        </a:xfrm>
      </xdr:grpSpPr>
      <xdr:sp macro="" textlink="">
        <xdr:nvSpPr>
          <xdr:cNvPr id="50" name="メモ 49"/>
          <xdr:cNvSpPr/>
        </xdr:nvSpPr>
        <xdr:spPr>
          <a:xfrm>
            <a:off x="38099" y="14954250"/>
            <a:ext cx="4124325" cy="3219450"/>
          </a:xfrm>
          <a:prstGeom prst="foldedCorner">
            <a:avLst>
              <a:gd name="adj" fmla="val 13117"/>
            </a:avLst>
          </a:prstGeom>
          <a:solidFill>
            <a:schemeClr val="bg1"/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51" name="直角三角形 50"/>
          <xdr:cNvSpPr/>
        </xdr:nvSpPr>
        <xdr:spPr>
          <a:xfrm rot="5400000">
            <a:off x="47625" y="14982825"/>
            <a:ext cx="466725" cy="428625"/>
          </a:xfrm>
          <a:prstGeom prst="rtTriangle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180975</xdr:colOff>
      <xdr:row>77</xdr:row>
      <xdr:rowOff>57150</xdr:rowOff>
    </xdr:from>
    <xdr:to>
      <xdr:col>17</xdr:col>
      <xdr:colOff>9525</xdr:colOff>
      <xdr:row>93</xdr:row>
      <xdr:rowOff>57150</xdr:rowOff>
    </xdr:to>
    <xdr:graphicFrame macro="">
      <xdr:nvGraphicFramePr>
        <xdr:cNvPr id="49" name="グラフ 4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66675</xdr:colOff>
      <xdr:row>75</xdr:row>
      <xdr:rowOff>76200</xdr:rowOff>
    </xdr:from>
    <xdr:to>
      <xdr:col>32</xdr:col>
      <xdr:colOff>123825</xdr:colOff>
      <xdr:row>93</xdr:row>
      <xdr:rowOff>114300</xdr:rowOff>
    </xdr:to>
    <xdr:graphicFrame macro="">
      <xdr:nvGraphicFramePr>
        <xdr:cNvPr id="58" name="グラフ 5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76</xdr:row>
      <xdr:rowOff>28575</xdr:rowOff>
    </xdr:from>
    <xdr:to>
      <xdr:col>17</xdr:col>
      <xdr:colOff>0</xdr:colOff>
      <xdr:row>77</xdr:row>
      <xdr:rowOff>133350</xdr:rowOff>
    </xdr:to>
    <xdr:grpSp>
      <xdr:nvGrpSpPr>
        <xdr:cNvPr id="61" name="グループ化 60"/>
        <xdr:cNvGrpSpPr/>
      </xdr:nvGrpSpPr>
      <xdr:grpSpPr>
        <a:xfrm>
          <a:off x="762000" y="14570075"/>
          <a:ext cx="2476500" cy="269875"/>
          <a:chOff x="7153275" y="14744700"/>
          <a:chExt cx="2724150" cy="276225"/>
        </a:xfrm>
      </xdr:grpSpPr>
      <xdr:sp macro="" textlink="">
        <xdr:nvSpPr>
          <xdr:cNvPr id="60" name="正方形/長方形 59"/>
          <xdr:cNvSpPr/>
        </xdr:nvSpPr>
        <xdr:spPr>
          <a:xfrm>
            <a:off x="7153275" y="14744700"/>
            <a:ext cx="2724150" cy="276225"/>
          </a:xfrm>
          <a:prstGeom prst="rect">
            <a:avLst/>
          </a:prstGeom>
          <a:solidFill>
            <a:srgbClr val="7030A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59" name="テキスト ボックス 58"/>
          <xdr:cNvSpPr txBox="1"/>
        </xdr:nvSpPr>
        <xdr:spPr>
          <a:xfrm>
            <a:off x="7686676" y="14744700"/>
            <a:ext cx="175260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  <a:effectLst>
                  <a:outerShdw blurRad="50800" dist="63500" dir="2700000" algn="tl" rotWithShape="0">
                    <a:schemeClr val="tx1">
                      <a:alpha val="40000"/>
                    </a:scheme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図１　生産誘発額等</a:t>
            </a:r>
          </a:p>
        </xdr:txBody>
      </xdr:sp>
    </xdr:grpSp>
    <xdr:clientData/>
  </xdr:twoCellAnchor>
  <xdr:twoCellAnchor>
    <xdr:from>
      <xdr:col>0</xdr:col>
      <xdr:colOff>28575</xdr:colOff>
      <xdr:row>95</xdr:row>
      <xdr:rowOff>171449</xdr:rowOff>
    </xdr:from>
    <xdr:to>
      <xdr:col>32</xdr:col>
      <xdr:colOff>161925</xdr:colOff>
      <xdr:row>111</xdr:row>
      <xdr:rowOff>104774</xdr:rowOff>
    </xdr:to>
    <xdr:grpSp>
      <xdr:nvGrpSpPr>
        <xdr:cNvPr id="75" name="グループ化 74"/>
        <xdr:cNvGrpSpPr/>
      </xdr:nvGrpSpPr>
      <xdr:grpSpPr>
        <a:xfrm>
          <a:off x="28575" y="17856199"/>
          <a:ext cx="6318250" cy="2581275"/>
          <a:chOff x="38100" y="18459450"/>
          <a:chExt cx="6838950" cy="2533650"/>
        </a:xfrm>
      </xdr:grpSpPr>
      <xdr:grpSp>
        <xdr:nvGrpSpPr>
          <xdr:cNvPr id="71" name="グループ化 70"/>
          <xdr:cNvGrpSpPr/>
        </xdr:nvGrpSpPr>
        <xdr:grpSpPr>
          <a:xfrm>
            <a:off x="38100" y="18459450"/>
            <a:ext cx="6838950" cy="2533650"/>
            <a:chOff x="38100" y="18402300"/>
            <a:chExt cx="6838950" cy="2533650"/>
          </a:xfrm>
        </xdr:grpSpPr>
        <xdr:sp macro="" textlink="">
          <xdr:nvSpPr>
            <xdr:cNvPr id="68" name="メモ 67"/>
            <xdr:cNvSpPr/>
          </xdr:nvSpPr>
          <xdr:spPr>
            <a:xfrm>
              <a:off x="38100" y="18402300"/>
              <a:ext cx="6838950" cy="2533650"/>
            </a:xfrm>
            <a:prstGeom prst="foldedCorner">
              <a:avLst>
                <a:gd name="adj" fmla="val 13117"/>
              </a:avLst>
            </a:prstGeom>
            <a:solidFill>
              <a:schemeClr val="bg1"/>
            </a:solidFill>
            <a:ln>
              <a:solidFill>
                <a:schemeClr val="accent3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69" name="直角三角形 68"/>
            <xdr:cNvSpPr/>
          </xdr:nvSpPr>
          <xdr:spPr>
            <a:xfrm rot="5400000">
              <a:off x="38101" y="18430875"/>
              <a:ext cx="466725" cy="428625"/>
            </a:xfrm>
            <a:prstGeom prst="rtTriangle">
              <a:avLst/>
            </a:prstGeom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72" name="グループ化 71"/>
          <xdr:cNvGrpSpPr/>
        </xdr:nvGrpSpPr>
        <xdr:grpSpPr>
          <a:xfrm>
            <a:off x="1933575" y="18611850"/>
            <a:ext cx="2724150" cy="276225"/>
            <a:chOff x="7153275" y="14744700"/>
            <a:chExt cx="2724150" cy="276225"/>
          </a:xfrm>
        </xdr:grpSpPr>
        <xdr:sp macro="" textlink="">
          <xdr:nvSpPr>
            <xdr:cNvPr id="73" name="正方形/長方形 72"/>
            <xdr:cNvSpPr/>
          </xdr:nvSpPr>
          <xdr:spPr>
            <a:xfrm>
              <a:off x="7153275" y="14744700"/>
              <a:ext cx="2724150" cy="276225"/>
            </a:xfrm>
            <a:prstGeom prst="rect">
              <a:avLst/>
            </a:prstGeom>
            <a:solidFill>
              <a:srgbClr val="7030A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74" name="テキスト ボックス 73"/>
            <xdr:cNvSpPr txBox="1"/>
          </xdr:nvSpPr>
          <xdr:spPr>
            <a:xfrm>
              <a:off x="7362827" y="14744700"/>
              <a:ext cx="2343148" cy="2762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kumimoji="1" lang="ja-JP" altLang="en-US" sz="1100" b="1">
                  <a:solidFill>
                    <a:schemeClr val="bg1"/>
                  </a:solidFill>
                  <a:effectLst>
                    <a:outerShdw blurRad="50800" dist="63500" dir="2700000" algn="tl" rotWithShape="0">
                      <a:schemeClr val="tx1">
                        <a:alpha val="40000"/>
                      </a:schemeClr>
                    </a:outerShdw>
                  </a:effectLst>
                  <a:latin typeface="HG丸ｺﾞｼｯｸM-PRO" pitchFamily="50" charset="-128"/>
                  <a:ea typeface="HG丸ｺﾞｼｯｸM-PRO" pitchFamily="50" charset="-128"/>
                </a:rPr>
                <a:t>図３　産業別の生産誘発額</a:t>
              </a:r>
            </a:p>
          </xdr:txBody>
        </xdr:sp>
      </xdr:grpSp>
    </xdr:grpSp>
    <xdr:clientData/>
  </xdr:twoCellAnchor>
  <xdr:twoCellAnchor>
    <xdr:from>
      <xdr:col>1</xdr:col>
      <xdr:colOff>161925</xdr:colOff>
      <xdr:row>98</xdr:row>
      <xdr:rowOff>161925</xdr:rowOff>
    </xdr:from>
    <xdr:to>
      <xdr:col>30</xdr:col>
      <xdr:colOff>200025</xdr:colOff>
      <xdr:row>110</xdr:row>
      <xdr:rowOff>123825</xdr:rowOff>
    </xdr:to>
    <xdr:graphicFrame macro="">
      <xdr:nvGraphicFramePr>
        <xdr:cNvPr id="76" name="グラフ 7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123825</xdr:colOff>
      <xdr:row>139</xdr:row>
      <xdr:rowOff>19050</xdr:rowOff>
    </xdr:from>
    <xdr:to>
      <xdr:col>32</xdr:col>
      <xdr:colOff>47625</xdr:colOff>
      <xdr:row>153</xdr:row>
      <xdr:rowOff>113932</xdr:rowOff>
    </xdr:to>
    <xdr:graphicFrame macro="">
      <xdr:nvGraphicFramePr>
        <xdr:cNvPr id="99" name="グラフ 9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32</xdr:col>
      <xdr:colOff>142875</xdr:colOff>
      <xdr:row>2</xdr:row>
      <xdr:rowOff>134900</xdr:rowOff>
    </xdr:to>
    <xdr:grpSp>
      <xdr:nvGrpSpPr>
        <xdr:cNvPr id="7" name="グループ化 6"/>
        <xdr:cNvGrpSpPr/>
      </xdr:nvGrpSpPr>
      <xdr:grpSpPr>
        <a:xfrm>
          <a:off x="19050" y="9525"/>
          <a:ext cx="6308173" cy="456679"/>
          <a:chOff x="1752600" y="19050"/>
          <a:chExt cx="6134100" cy="330095"/>
        </a:xfrm>
      </xdr:grpSpPr>
      <xdr:sp macro="" textlink="">
        <xdr:nvSpPr>
          <xdr:cNvPr id="8" name="正方形/長方形 7"/>
          <xdr:cNvSpPr/>
        </xdr:nvSpPr>
        <xdr:spPr>
          <a:xfrm>
            <a:off x="1752600" y="19050"/>
            <a:ext cx="5981700" cy="323850"/>
          </a:xfrm>
          <a:prstGeom prst="rect">
            <a:avLst/>
          </a:prstGeom>
          <a:solidFill>
            <a:schemeClr val="accent3">
              <a:lumMod val="50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1895474" y="33571"/>
            <a:ext cx="5876926" cy="315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20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●●による経済波及効果分析（フロー図）</a:t>
            </a:r>
          </a:p>
        </xdr:txBody>
      </xdr:sp>
      <xdr:sp macro="" textlink="">
        <xdr:nvSpPr>
          <xdr:cNvPr id="10" name="正方形/長方形 9"/>
          <xdr:cNvSpPr/>
        </xdr:nvSpPr>
        <xdr:spPr>
          <a:xfrm>
            <a:off x="1752600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11" name="正方形/長方形 10"/>
          <xdr:cNvSpPr/>
        </xdr:nvSpPr>
        <xdr:spPr>
          <a:xfrm>
            <a:off x="7553325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0</xdr:colOff>
      <xdr:row>5</xdr:row>
      <xdr:rowOff>24848</xdr:rowOff>
    </xdr:from>
    <xdr:to>
      <xdr:col>32</xdr:col>
      <xdr:colOff>190500</xdr:colOff>
      <xdr:row>65</xdr:row>
      <xdr:rowOff>99391</xdr:rowOff>
    </xdr:to>
    <xdr:sp macro="" textlink="">
      <xdr:nvSpPr>
        <xdr:cNvPr id="12" name="正方形/長方形 11"/>
        <xdr:cNvSpPr/>
      </xdr:nvSpPr>
      <xdr:spPr>
        <a:xfrm>
          <a:off x="0" y="819978"/>
          <a:ext cx="6816587" cy="9848022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2197</xdr:colOff>
      <xdr:row>9</xdr:row>
      <xdr:rowOff>9525</xdr:rowOff>
    </xdr:from>
    <xdr:to>
      <xdr:col>8</xdr:col>
      <xdr:colOff>2726</xdr:colOff>
      <xdr:row>12</xdr:row>
      <xdr:rowOff>0</xdr:rowOff>
    </xdr:to>
    <xdr:grpSp>
      <xdr:nvGrpSpPr>
        <xdr:cNvPr id="25" name="グループ化 24"/>
        <xdr:cNvGrpSpPr/>
      </xdr:nvGrpSpPr>
      <xdr:grpSpPr>
        <a:xfrm>
          <a:off x="1161762" y="1378916"/>
          <a:ext cx="387051" cy="470867"/>
          <a:chOff x="1256827" y="1408075"/>
          <a:chExt cx="418692" cy="478234"/>
        </a:xfrm>
      </xdr:grpSpPr>
      <xdr:cxnSp macro="">
        <xdr:nvCxnSpPr>
          <xdr:cNvPr id="15" name="直線矢印コネクタ 14"/>
          <xdr:cNvCxnSpPr/>
        </xdr:nvCxnSpPr>
        <xdr:spPr>
          <a:xfrm rot="5400000">
            <a:off x="1435061" y="1645850"/>
            <a:ext cx="478234" cy="2683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直線コネクタ 17"/>
          <xdr:cNvCxnSpPr/>
        </xdr:nvCxnSpPr>
        <xdr:spPr>
          <a:xfrm>
            <a:off x="1256827" y="1637371"/>
            <a:ext cx="418171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2543</xdr:colOff>
      <xdr:row>14</xdr:row>
      <xdr:rowOff>7036</xdr:rowOff>
    </xdr:from>
    <xdr:to>
      <xdr:col>8</xdr:col>
      <xdr:colOff>1593</xdr:colOff>
      <xdr:row>22</xdr:row>
      <xdr:rowOff>1593</xdr:rowOff>
    </xdr:to>
    <xdr:grpSp>
      <xdr:nvGrpSpPr>
        <xdr:cNvPr id="43" name="グループ化 42"/>
        <xdr:cNvGrpSpPr/>
      </xdr:nvGrpSpPr>
      <xdr:grpSpPr>
        <a:xfrm>
          <a:off x="1162108" y="2177079"/>
          <a:ext cx="385572" cy="1214862"/>
          <a:chOff x="1257055" y="2218695"/>
          <a:chExt cx="417221" cy="1295532"/>
        </a:xfrm>
      </xdr:grpSpPr>
      <xdr:cxnSp macro="">
        <xdr:nvCxnSpPr>
          <xdr:cNvPr id="26" name="直線矢印コネクタ 25"/>
          <xdr:cNvCxnSpPr/>
        </xdr:nvCxnSpPr>
        <xdr:spPr>
          <a:xfrm rot="5400000">
            <a:off x="1026510" y="2866461"/>
            <a:ext cx="1295532" cy="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直線コネクタ 26"/>
          <xdr:cNvCxnSpPr/>
        </xdr:nvCxnSpPr>
        <xdr:spPr>
          <a:xfrm>
            <a:off x="1257055" y="3262871"/>
            <a:ext cx="410982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206982</xdr:colOff>
      <xdr:row>24</xdr:row>
      <xdr:rowOff>9293</xdr:rowOff>
    </xdr:from>
    <xdr:to>
      <xdr:col>8</xdr:col>
      <xdr:colOff>4648</xdr:colOff>
      <xdr:row>27</xdr:row>
      <xdr:rowOff>13939</xdr:rowOff>
    </xdr:to>
    <xdr:grpSp>
      <xdr:nvGrpSpPr>
        <xdr:cNvPr id="85" name="グループ化 84"/>
        <xdr:cNvGrpSpPr/>
      </xdr:nvGrpSpPr>
      <xdr:grpSpPr>
        <a:xfrm>
          <a:off x="1347497" y="3719902"/>
          <a:ext cx="203238" cy="485037"/>
          <a:chOff x="1481867" y="3811966"/>
          <a:chExt cx="222627" cy="488223"/>
        </a:xfrm>
      </xdr:grpSpPr>
      <xdr:cxnSp macro="">
        <xdr:nvCxnSpPr>
          <xdr:cNvPr id="41" name="直線矢印コネクタ 40"/>
          <xdr:cNvCxnSpPr/>
        </xdr:nvCxnSpPr>
        <xdr:spPr>
          <a:xfrm rot="5400000">
            <a:off x="1460381" y="4056077"/>
            <a:ext cx="488223" cy="2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直線コネクタ 41"/>
          <xdr:cNvCxnSpPr/>
        </xdr:nvCxnSpPr>
        <xdr:spPr>
          <a:xfrm flipV="1">
            <a:off x="1481867" y="4047499"/>
            <a:ext cx="217979" cy="1139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2197</xdr:colOff>
      <xdr:row>30</xdr:row>
      <xdr:rowOff>9525</xdr:rowOff>
    </xdr:from>
    <xdr:to>
      <xdr:col>8</xdr:col>
      <xdr:colOff>2726</xdr:colOff>
      <xdr:row>33</xdr:row>
      <xdr:rowOff>14654</xdr:rowOff>
    </xdr:to>
    <xdr:grpSp>
      <xdr:nvGrpSpPr>
        <xdr:cNvPr id="51" name="グループ化 50"/>
        <xdr:cNvGrpSpPr/>
      </xdr:nvGrpSpPr>
      <xdr:grpSpPr>
        <a:xfrm>
          <a:off x="1161762" y="4680916"/>
          <a:ext cx="387051" cy="485521"/>
          <a:chOff x="1256827" y="1408074"/>
          <a:chExt cx="418692" cy="493017"/>
        </a:xfrm>
      </xdr:grpSpPr>
      <xdr:cxnSp macro="">
        <xdr:nvCxnSpPr>
          <xdr:cNvPr id="52" name="直線矢印コネクタ 51"/>
          <xdr:cNvCxnSpPr/>
        </xdr:nvCxnSpPr>
        <xdr:spPr>
          <a:xfrm rot="5400000">
            <a:off x="1427669" y="1653241"/>
            <a:ext cx="493017" cy="2683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直線コネクタ 52"/>
          <xdr:cNvCxnSpPr/>
        </xdr:nvCxnSpPr>
        <xdr:spPr>
          <a:xfrm>
            <a:off x="1256827" y="1637371"/>
            <a:ext cx="418171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4329</xdr:colOff>
      <xdr:row>12</xdr:row>
      <xdr:rowOff>4023</xdr:rowOff>
    </xdr:from>
    <xdr:to>
      <xdr:col>20</xdr:col>
      <xdr:colOff>0</xdr:colOff>
      <xdr:row>14</xdr:row>
      <xdr:rowOff>794</xdr:rowOff>
    </xdr:to>
    <xdr:grpSp>
      <xdr:nvGrpSpPr>
        <xdr:cNvPr id="67" name="グループ化 66"/>
        <xdr:cNvGrpSpPr/>
      </xdr:nvGrpSpPr>
      <xdr:grpSpPr>
        <a:xfrm>
          <a:off x="2709981" y="1853806"/>
          <a:ext cx="1155236" cy="317031"/>
          <a:chOff x="2942549" y="1873506"/>
          <a:chExt cx="1254909" cy="319652"/>
        </a:xfrm>
      </xdr:grpSpPr>
      <xdr:cxnSp macro="">
        <xdr:nvCxnSpPr>
          <xdr:cNvPr id="59" name="直線矢印コネクタ 58"/>
          <xdr:cNvCxnSpPr/>
        </xdr:nvCxnSpPr>
        <xdr:spPr>
          <a:xfrm>
            <a:off x="2942549" y="2030925"/>
            <a:ext cx="1254909" cy="3228"/>
          </a:xfrm>
          <a:prstGeom prst="straightConnector1">
            <a:avLst/>
          </a:prstGeom>
          <a:ln cmpd="sng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直線コネクタ 65"/>
          <xdr:cNvCxnSpPr/>
        </xdr:nvCxnSpPr>
        <xdr:spPr>
          <a:xfrm rot="5400000">
            <a:off x="3408013" y="2032538"/>
            <a:ext cx="319652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1100</xdr:colOff>
      <xdr:row>33</xdr:row>
      <xdr:rowOff>4023</xdr:rowOff>
    </xdr:from>
    <xdr:to>
      <xdr:col>19</xdr:col>
      <xdr:colOff>206644</xdr:colOff>
      <xdr:row>35</xdr:row>
      <xdr:rowOff>793</xdr:rowOff>
    </xdr:to>
    <xdr:grpSp>
      <xdr:nvGrpSpPr>
        <xdr:cNvPr id="68" name="グループ化 67"/>
        <xdr:cNvGrpSpPr/>
      </xdr:nvGrpSpPr>
      <xdr:grpSpPr>
        <a:xfrm>
          <a:off x="2706752" y="5155806"/>
          <a:ext cx="1152799" cy="317030"/>
          <a:chOff x="2942549" y="1873506"/>
          <a:chExt cx="1254909" cy="319652"/>
        </a:xfrm>
      </xdr:grpSpPr>
      <xdr:cxnSp macro="">
        <xdr:nvCxnSpPr>
          <xdr:cNvPr id="69" name="直線矢印コネクタ 68"/>
          <xdr:cNvCxnSpPr/>
        </xdr:nvCxnSpPr>
        <xdr:spPr>
          <a:xfrm>
            <a:off x="2942549" y="2030925"/>
            <a:ext cx="1254909" cy="3228"/>
          </a:xfrm>
          <a:prstGeom prst="straightConnector1">
            <a:avLst/>
          </a:prstGeom>
          <a:ln cmpd="sng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直線コネクタ 69"/>
          <xdr:cNvCxnSpPr/>
        </xdr:nvCxnSpPr>
        <xdr:spPr>
          <a:xfrm rot="5400000">
            <a:off x="3408013" y="2032538"/>
            <a:ext cx="319652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198784</xdr:colOff>
      <xdr:row>14</xdr:row>
      <xdr:rowOff>91107</xdr:rowOff>
    </xdr:from>
    <xdr:to>
      <xdr:col>32</xdr:col>
      <xdr:colOff>8286</xdr:colOff>
      <xdr:row>42</xdr:row>
      <xdr:rowOff>82828</xdr:rowOff>
    </xdr:to>
    <xdr:grpSp>
      <xdr:nvGrpSpPr>
        <xdr:cNvPr id="82" name="グループ化 81"/>
        <xdr:cNvGrpSpPr/>
      </xdr:nvGrpSpPr>
      <xdr:grpSpPr>
        <a:xfrm>
          <a:off x="2898086" y="2261150"/>
          <a:ext cx="3294548" cy="4353895"/>
          <a:chOff x="3170584" y="2311793"/>
          <a:chExt cx="3630388" cy="4563721"/>
        </a:xfrm>
      </xdr:grpSpPr>
      <xdr:cxnSp macro="">
        <xdr:nvCxnSpPr>
          <xdr:cNvPr id="73" name="直線コネクタ 72"/>
          <xdr:cNvCxnSpPr/>
        </xdr:nvCxnSpPr>
        <xdr:spPr>
          <a:xfrm>
            <a:off x="6378967" y="2314090"/>
            <a:ext cx="417415" cy="161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" name="直線コネクタ 73"/>
          <xdr:cNvCxnSpPr/>
        </xdr:nvCxnSpPr>
        <xdr:spPr>
          <a:xfrm rot="5400000">
            <a:off x="4519212" y="4589914"/>
            <a:ext cx="4559881" cy="3639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" name="直線矢印コネクタ 76"/>
          <xdr:cNvCxnSpPr/>
        </xdr:nvCxnSpPr>
        <xdr:spPr>
          <a:xfrm rot="10800000">
            <a:off x="3170584" y="6867230"/>
            <a:ext cx="3622105" cy="8284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直線コネクタ 80"/>
          <xdr:cNvCxnSpPr/>
        </xdr:nvCxnSpPr>
        <xdr:spPr>
          <a:xfrm>
            <a:off x="6378966" y="5656004"/>
            <a:ext cx="417415" cy="161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30481</xdr:colOff>
      <xdr:row>41</xdr:row>
      <xdr:rowOff>47625</xdr:rowOff>
    </xdr:from>
    <xdr:to>
      <xdr:col>14</xdr:col>
      <xdr:colOff>152400</xdr:colOff>
      <xdr:row>43</xdr:row>
      <xdr:rowOff>104775</xdr:rowOff>
    </xdr:to>
    <xdr:sp macro="" textlink="">
      <xdr:nvSpPr>
        <xdr:cNvPr id="83" name="右中かっこ 82"/>
        <xdr:cNvSpPr/>
      </xdr:nvSpPr>
      <xdr:spPr>
        <a:xfrm>
          <a:off x="2964181" y="6619875"/>
          <a:ext cx="121919" cy="381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590</xdr:colOff>
      <xdr:row>44</xdr:row>
      <xdr:rowOff>1966</xdr:rowOff>
    </xdr:from>
    <xdr:to>
      <xdr:col>9</xdr:col>
      <xdr:colOff>4647</xdr:colOff>
      <xdr:row>47</xdr:row>
      <xdr:rowOff>6612</xdr:rowOff>
    </xdr:to>
    <xdr:grpSp>
      <xdr:nvGrpSpPr>
        <xdr:cNvPr id="86" name="グループ化 85"/>
        <xdr:cNvGrpSpPr/>
      </xdr:nvGrpSpPr>
      <xdr:grpSpPr>
        <a:xfrm>
          <a:off x="1546677" y="6854444"/>
          <a:ext cx="197318" cy="485038"/>
          <a:chOff x="1471751" y="3811966"/>
          <a:chExt cx="216567" cy="488223"/>
        </a:xfrm>
      </xdr:grpSpPr>
      <xdr:cxnSp macro="">
        <xdr:nvCxnSpPr>
          <xdr:cNvPr id="87" name="直線矢印コネクタ 86"/>
          <xdr:cNvCxnSpPr/>
        </xdr:nvCxnSpPr>
        <xdr:spPr>
          <a:xfrm rot="5400000">
            <a:off x="1438400" y="4056077"/>
            <a:ext cx="488223" cy="2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直線コネクタ 87"/>
          <xdr:cNvCxnSpPr/>
        </xdr:nvCxnSpPr>
        <xdr:spPr>
          <a:xfrm flipV="1">
            <a:off x="1471751" y="4044917"/>
            <a:ext cx="216567" cy="372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3184</xdr:colOff>
      <xdr:row>49</xdr:row>
      <xdr:rowOff>4934</xdr:rowOff>
    </xdr:from>
    <xdr:to>
      <xdr:col>9</xdr:col>
      <xdr:colOff>3186</xdr:colOff>
      <xdr:row>55</xdr:row>
      <xdr:rowOff>162621</xdr:rowOff>
    </xdr:to>
    <xdr:grpSp>
      <xdr:nvGrpSpPr>
        <xdr:cNvPr id="96" name="グループ化 95"/>
        <xdr:cNvGrpSpPr/>
      </xdr:nvGrpSpPr>
      <xdr:grpSpPr>
        <a:xfrm>
          <a:off x="1356010" y="7658064"/>
          <a:ext cx="386524" cy="1112120"/>
          <a:chOff x="1466782" y="7908361"/>
          <a:chExt cx="418172" cy="1133419"/>
        </a:xfrm>
      </xdr:grpSpPr>
      <xdr:cxnSp macro="">
        <xdr:nvCxnSpPr>
          <xdr:cNvPr id="72" name="直線矢印コネクタ 71"/>
          <xdr:cNvCxnSpPr/>
        </xdr:nvCxnSpPr>
        <xdr:spPr>
          <a:xfrm rot="16200000" flipH="1">
            <a:off x="1317769" y="8474595"/>
            <a:ext cx="1133419" cy="951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" name="直線コネクタ 91"/>
          <xdr:cNvCxnSpPr/>
        </xdr:nvCxnSpPr>
        <xdr:spPr>
          <a:xfrm>
            <a:off x="1675869" y="8153135"/>
            <a:ext cx="205899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" name="直線コネクタ 92"/>
          <xdr:cNvCxnSpPr/>
        </xdr:nvCxnSpPr>
        <xdr:spPr>
          <a:xfrm flipV="1">
            <a:off x="1469040" y="8483821"/>
            <a:ext cx="412728" cy="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" name="直線コネクタ 94"/>
          <xdr:cNvCxnSpPr/>
        </xdr:nvCxnSpPr>
        <xdr:spPr>
          <a:xfrm flipV="1">
            <a:off x="1466782" y="8803623"/>
            <a:ext cx="412730" cy="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2574</xdr:colOff>
      <xdr:row>58</xdr:row>
      <xdr:rowOff>13215</xdr:rowOff>
    </xdr:from>
    <xdr:to>
      <xdr:col>8</xdr:col>
      <xdr:colOff>206980</xdr:colOff>
      <xdr:row>61</xdr:row>
      <xdr:rowOff>4917</xdr:rowOff>
    </xdr:to>
    <xdr:grpSp>
      <xdr:nvGrpSpPr>
        <xdr:cNvPr id="106" name="グループ化 105"/>
        <xdr:cNvGrpSpPr/>
      </xdr:nvGrpSpPr>
      <xdr:grpSpPr>
        <a:xfrm>
          <a:off x="1162139" y="9107519"/>
          <a:ext cx="571878" cy="472094"/>
          <a:chOff x="1252730" y="9282231"/>
          <a:chExt cx="621125" cy="473905"/>
        </a:xfrm>
      </xdr:grpSpPr>
      <xdr:cxnSp macro="">
        <xdr:nvCxnSpPr>
          <xdr:cNvPr id="100" name="直線矢印コネクタ 99"/>
          <xdr:cNvCxnSpPr/>
        </xdr:nvCxnSpPr>
        <xdr:spPr>
          <a:xfrm rot="5400000">
            <a:off x="1635780" y="9518062"/>
            <a:ext cx="473905" cy="2244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直線コネクタ 101"/>
          <xdr:cNvCxnSpPr/>
        </xdr:nvCxnSpPr>
        <xdr:spPr>
          <a:xfrm>
            <a:off x="1252730" y="9513879"/>
            <a:ext cx="610598" cy="516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1100</xdr:colOff>
      <xdr:row>61</xdr:row>
      <xdr:rowOff>4023</xdr:rowOff>
    </xdr:from>
    <xdr:to>
      <xdr:col>19</xdr:col>
      <xdr:colOff>206644</xdr:colOff>
      <xdr:row>63</xdr:row>
      <xdr:rowOff>793</xdr:rowOff>
    </xdr:to>
    <xdr:grpSp>
      <xdr:nvGrpSpPr>
        <xdr:cNvPr id="107" name="グループ化 106"/>
        <xdr:cNvGrpSpPr/>
      </xdr:nvGrpSpPr>
      <xdr:grpSpPr>
        <a:xfrm>
          <a:off x="2706752" y="9578719"/>
          <a:ext cx="1152799" cy="317031"/>
          <a:chOff x="2942549" y="1873506"/>
          <a:chExt cx="1254909" cy="319652"/>
        </a:xfrm>
      </xdr:grpSpPr>
      <xdr:cxnSp macro="">
        <xdr:nvCxnSpPr>
          <xdr:cNvPr id="108" name="直線矢印コネクタ 107"/>
          <xdr:cNvCxnSpPr/>
        </xdr:nvCxnSpPr>
        <xdr:spPr>
          <a:xfrm>
            <a:off x="2942549" y="2030925"/>
            <a:ext cx="1254909" cy="3228"/>
          </a:xfrm>
          <a:prstGeom prst="straightConnector1">
            <a:avLst/>
          </a:prstGeom>
          <a:ln cmpd="sng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" name="直線コネクタ 108"/>
          <xdr:cNvCxnSpPr/>
        </xdr:nvCxnSpPr>
        <xdr:spPr>
          <a:xfrm rot="5400000">
            <a:off x="3408013" y="2032538"/>
            <a:ext cx="319652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0</xdr:row>
      <xdr:rowOff>0</xdr:rowOff>
    </xdr:from>
    <xdr:to>
      <xdr:col>18</xdr:col>
      <xdr:colOff>0</xdr:colOff>
      <xdr:row>2</xdr:row>
      <xdr:rowOff>28575</xdr:rowOff>
    </xdr:to>
    <xdr:grpSp>
      <xdr:nvGrpSpPr>
        <xdr:cNvPr id="7" name="グループ化 6"/>
        <xdr:cNvGrpSpPr/>
      </xdr:nvGrpSpPr>
      <xdr:grpSpPr>
        <a:xfrm>
          <a:off x="2257425" y="0"/>
          <a:ext cx="7096125" cy="409575"/>
          <a:chOff x="1752600" y="0"/>
          <a:chExt cx="6134100" cy="409575"/>
        </a:xfrm>
      </xdr:grpSpPr>
      <xdr:sp macro="" textlink="">
        <xdr:nvSpPr>
          <xdr:cNvPr id="4" name="正方形/長方形 3"/>
          <xdr:cNvSpPr/>
        </xdr:nvSpPr>
        <xdr:spPr>
          <a:xfrm>
            <a:off x="1752600" y="19050"/>
            <a:ext cx="5981700" cy="323850"/>
          </a:xfrm>
          <a:prstGeom prst="rect">
            <a:avLst/>
          </a:prstGeom>
          <a:solidFill>
            <a:schemeClr val="accent3">
              <a:lumMod val="50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3" name="テキスト ボックス 2"/>
          <xdr:cNvSpPr txBox="1"/>
        </xdr:nvSpPr>
        <xdr:spPr>
          <a:xfrm>
            <a:off x="1895474" y="0"/>
            <a:ext cx="5876926" cy="4095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北海道内地域間産業連関表</a:t>
            </a:r>
            <a:r>
              <a:rPr kumimoji="1" lang="en-US" altLang="ja-JP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(H27</a:t>
            </a:r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暦年</a:t>
            </a:r>
            <a:r>
              <a:rPr kumimoji="1" lang="en-US" altLang="ja-JP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)</a:t>
            </a:r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による経済波及効果分析</a:t>
            </a:r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1752600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6" name="正方形/長方形 5"/>
          <xdr:cNvSpPr/>
        </xdr:nvSpPr>
        <xdr:spPr>
          <a:xfrm>
            <a:off x="7553325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AG203"/>
  <sheetViews>
    <sheetView view="pageBreakPreview" topLeftCell="B1" zoomScaleNormal="100" zoomScaleSheetLayoutView="100" workbookViewId="0">
      <selection activeCell="M35" sqref="M35:Q35"/>
    </sheetView>
  </sheetViews>
  <sheetFormatPr defaultColWidth="9" defaultRowHeight="13" x14ac:dyDescent="0.2"/>
  <cols>
    <col min="1" max="29" width="2.7265625" style="12" customWidth="1"/>
    <col min="30" max="31" width="3.36328125" style="12" customWidth="1"/>
    <col min="32" max="44" width="2.7265625" style="12" customWidth="1"/>
    <col min="45" max="16384" width="9" style="12"/>
  </cols>
  <sheetData>
    <row r="4" spans="1:33" ht="13" customHeight="1" x14ac:dyDescent="0.2">
      <c r="Z4" s="345" t="s">
        <v>590</v>
      </c>
      <c r="AA4" s="345"/>
      <c r="AB4" s="345"/>
      <c r="AC4" s="345"/>
      <c r="AD4" s="345"/>
      <c r="AE4" s="345"/>
      <c r="AF4" s="345"/>
      <c r="AG4" s="345"/>
    </row>
    <row r="5" spans="1:33" ht="13" customHeight="1" x14ac:dyDescent="0.2">
      <c r="Z5" s="345"/>
      <c r="AA5" s="345"/>
      <c r="AB5" s="345"/>
      <c r="AC5" s="345"/>
      <c r="AD5" s="345"/>
      <c r="AE5" s="345"/>
      <c r="AF5" s="345"/>
      <c r="AG5" s="345"/>
    </row>
    <row r="6" spans="1:33" ht="13.5" customHeight="1" x14ac:dyDescent="0.2">
      <c r="A6" s="11"/>
    </row>
    <row r="27" spans="2:31" ht="25.5" customHeight="1" x14ac:dyDescent="0.2">
      <c r="G27" s="16" t="s">
        <v>135</v>
      </c>
      <c r="I27" s="16"/>
      <c r="J27" s="16"/>
      <c r="K27" s="16"/>
      <c r="L27" s="16"/>
      <c r="M27" s="16"/>
      <c r="O27" s="346">
        <f ca="1">H38</f>
        <v>0</v>
      </c>
      <c r="P27" s="346"/>
      <c r="Q27" s="346"/>
      <c r="R27" s="346"/>
      <c r="S27" s="346"/>
      <c r="T27" s="16" t="s">
        <v>132</v>
      </c>
    </row>
    <row r="28" spans="2:31" ht="25.5" customHeight="1" x14ac:dyDescent="0.2">
      <c r="G28" s="16" t="s">
        <v>133</v>
      </c>
      <c r="I28" s="16"/>
      <c r="J28" s="16"/>
      <c r="K28" s="16"/>
      <c r="L28" s="16"/>
      <c r="M28" s="16"/>
      <c r="O28" s="346">
        <f ca="1">M38</f>
        <v>0</v>
      </c>
      <c r="P28" s="346"/>
      <c r="Q28" s="346"/>
      <c r="R28" s="346"/>
      <c r="S28" s="346"/>
      <c r="T28" s="16" t="s">
        <v>201</v>
      </c>
    </row>
    <row r="29" spans="2:31" ht="25.5" customHeight="1" x14ac:dyDescent="0.2">
      <c r="G29" s="16" t="s">
        <v>134</v>
      </c>
      <c r="I29" s="16"/>
      <c r="J29" s="16"/>
      <c r="K29" s="16"/>
      <c r="L29" s="16"/>
      <c r="M29" s="16"/>
      <c r="O29" s="346">
        <f ca="1">W38</f>
        <v>0</v>
      </c>
      <c r="P29" s="346"/>
      <c r="Q29" s="346"/>
      <c r="R29" s="346"/>
      <c r="S29" s="346"/>
      <c r="T29" s="16" t="s">
        <v>131</v>
      </c>
    </row>
    <row r="30" spans="2:31" ht="19" x14ac:dyDescent="0.2">
      <c r="B30" s="16"/>
      <c r="C30" s="16"/>
      <c r="D30" s="16"/>
      <c r="E30" s="16"/>
      <c r="F30" s="16"/>
      <c r="G30" s="16"/>
      <c r="J30" s="21"/>
      <c r="K30" s="21"/>
      <c r="L30" s="21"/>
      <c r="M30" s="21"/>
      <c r="N30" s="16"/>
    </row>
    <row r="31" spans="2:31" ht="19" x14ac:dyDescent="0.2">
      <c r="B31" s="16"/>
      <c r="C31" s="17"/>
      <c r="D31" s="16"/>
      <c r="E31" s="16"/>
      <c r="F31" s="16"/>
      <c r="G31" s="16"/>
      <c r="J31" s="21"/>
      <c r="K31" s="21"/>
      <c r="L31" s="21"/>
      <c r="M31" s="21"/>
      <c r="N31" s="16"/>
      <c r="AE31" s="64" t="s">
        <v>202</v>
      </c>
    </row>
    <row r="32" spans="2:31" ht="19" x14ac:dyDescent="0.2">
      <c r="B32" s="16"/>
      <c r="C32" s="16"/>
      <c r="D32" s="16"/>
      <c r="E32" s="16"/>
      <c r="F32" s="16"/>
      <c r="G32" s="16"/>
      <c r="J32" s="21"/>
      <c r="K32" s="21"/>
      <c r="L32" s="21"/>
      <c r="M32" s="21"/>
      <c r="N32" s="16"/>
    </row>
    <row r="33" spans="2:32" ht="13.5" thickBot="1" x14ac:dyDescent="0.25">
      <c r="AF33" s="15" t="s">
        <v>130</v>
      </c>
    </row>
    <row r="34" spans="2:32" ht="33" customHeight="1" thickTop="1" thickBot="1" x14ac:dyDescent="0.25">
      <c r="B34" s="350"/>
      <c r="C34" s="350"/>
      <c r="D34" s="350"/>
      <c r="E34" s="350"/>
      <c r="F34" s="350"/>
      <c r="G34" s="350"/>
      <c r="H34" s="349" t="s">
        <v>128</v>
      </c>
      <c r="I34" s="349"/>
      <c r="J34" s="349"/>
      <c r="K34" s="349"/>
      <c r="L34" s="349"/>
      <c r="M34" s="349" t="s">
        <v>82</v>
      </c>
      <c r="N34" s="349"/>
      <c r="O34" s="349"/>
      <c r="P34" s="349"/>
      <c r="Q34" s="349"/>
      <c r="R34" s="349" t="s">
        <v>129</v>
      </c>
      <c r="S34" s="349"/>
      <c r="T34" s="349"/>
      <c r="U34" s="349"/>
      <c r="V34" s="349"/>
      <c r="W34" s="349" t="s">
        <v>102</v>
      </c>
      <c r="X34" s="349"/>
      <c r="Y34" s="349"/>
      <c r="Z34" s="349"/>
      <c r="AA34" s="349"/>
      <c r="AB34" s="349" t="s">
        <v>427</v>
      </c>
      <c r="AC34" s="349"/>
      <c r="AD34" s="349"/>
      <c r="AE34" s="349"/>
      <c r="AF34" s="349"/>
    </row>
    <row r="35" spans="2:32" ht="33" customHeight="1" thickTop="1" thickBot="1" x14ac:dyDescent="0.25">
      <c r="B35" s="352" t="s">
        <v>18</v>
      </c>
      <c r="C35" s="352"/>
      <c r="D35" s="352"/>
      <c r="E35" s="352"/>
      <c r="F35" s="352"/>
      <c r="G35" s="352"/>
      <c r="H35" s="347">
        <f>I73</f>
        <v>0</v>
      </c>
      <c r="I35" s="347"/>
      <c r="J35" s="347"/>
      <c r="K35" s="347"/>
      <c r="L35" s="347"/>
      <c r="M35" s="354" t="s">
        <v>149</v>
      </c>
      <c r="N35" s="354"/>
      <c r="O35" s="354"/>
      <c r="P35" s="354"/>
      <c r="Q35" s="354"/>
      <c r="R35" s="354" t="s">
        <v>149</v>
      </c>
      <c r="S35" s="354"/>
      <c r="T35" s="354"/>
      <c r="U35" s="354"/>
      <c r="V35" s="354"/>
      <c r="W35" s="347">
        <f>G135</f>
        <v>0</v>
      </c>
      <c r="X35" s="347"/>
      <c r="Y35" s="347"/>
      <c r="Z35" s="347"/>
      <c r="AA35" s="347"/>
      <c r="AB35" s="347">
        <f>S135</f>
        <v>0</v>
      </c>
      <c r="AC35" s="347"/>
      <c r="AD35" s="347"/>
      <c r="AE35" s="347"/>
      <c r="AF35" s="347"/>
    </row>
    <row r="36" spans="2:32" ht="33" customHeight="1" thickTop="1" thickBot="1" x14ac:dyDescent="0.25">
      <c r="B36" s="351" t="s">
        <v>108</v>
      </c>
      <c r="C36" s="351"/>
      <c r="D36" s="351"/>
      <c r="E36" s="351"/>
      <c r="F36" s="351"/>
      <c r="G36" s="351"/>
      <c r="H36" s="348">
        <f>M73</f>
        <v>0</v>
      </c>
      <c r="I36" s="348"/>
      <c r="J36" s="348"/>
      <c r="K36" s="348"/>
      <c r="L36" s="348"/>
      <c r="M36" s="353" t="s">
        <v>149</v>
      </c>
      <c r="N36" s="353"/>
      <c r="O36" s="353"/>
      <c r="P36" s="353"/>
      <c r="Q36" s="353"/>
      <c r="R36" s="353" t="s">
        <v>149</v>
      </c>
      <c r="S36" s="353"/>
      <c r="T36" s="353"/>
      <c r="U36" s="353"/>
      <c r="V36" s="353"/>
      <c r="W36" s="348">
        <f>J135</f>
        <v>0</v>
      </c>
      <c r="X36" s="348"/>
      <c r="Y36" s="348"/>
      <c r="Z36" s="348"/>
      <c r="AA36" s="348"/>
      <c r="AB36" s="348">
        <f>V135</f>
        <v>0</v>
      </c>
      <c r="AC36" s="348"/>
      <c r="AD36" s="348"/>
      <c r="AE36" s="348"/>
      <c r="AF36" s="348"/>
    </row>
    <row r="37" spans="2:32" ht="33" customHeight="1" thickTop="1" thickBot="1" x14ac:dyDescent="0.25">
      <c r="B37" s="352" t="s">
        <v>109</v>
      </c>
      <c r="C37" s="352"/>
      <c r="D37" s="352"/>
      <c r="E37" s="352"/>
      <c r="F37" s="352"/>
      <c r="G37" s="352"/>
      <c r="H37" s="347">
        <f ca="1">Q73</f>
        <v>0</v>
      </c>
      <c r="I37" s="347"/>
      <c r="J37" s="347"/>
      <c r="K37" s="347"/>
      <c r="L37" s="347"/>
      <c r="M37" s="354" t="s">
        <v>149</v>
      </c>
      <c r="N37" s="354"/>
      <c r="O37" s="354"/>
      <c r="P37" s="354"/>
      <c r="Q37" s="354"/>
      <c r="R37" s="354" t="s">
        <v>149</v>
      </c>
      <c r="S37" s="354"/>
      <c r="T37" s="354"/>
      <c r="U37" s="354"/>
      <c r="V37" s="354"/>
      <c r="W37" s="347">
        <f ca="1">M135</f>
        <v>0</v>
      </c>
      <c r="X37" s="347"/>
      <c r="Y37" s="347"/>
      <c r="Z37" s="347"/>
      <c r="AA37" s="347"/>
      <c r="AB37" s="347">
        <f ca="1">Y135</f>
        <v>0</v>
      </c>
      <c r="AC37" s="347"/>
      <c r="AD37" s="347"/>
      <c r="AE37" s="347"/>
      <c r="AF37" s="347"/>
    </row>
    <row r="38" spans="2:32" ht="33" customHeight="1" thickTop="1" thickBot="1" x14ac:dyDescent="0.25">
      <c r="B38" s="351" t="s">
        <v>119</v>
      </c>
      <c r="C38" s="351"/>
      <c r="D38" s="351"/>
      <c r="E38" s="351"/>
      <c r="F38" s="351"/>
      <c r="G38" s="351"/>
      <c r="H38" s="348">
        <f ca="1">ROUND(H35+H36+H37,)</f>
        <v>0</v>
      </c>
      <c r="I38" s="348"/>
      <c r="J38" s="348"/>
      <c r="K38" s="348"/>
      <c r="L38" s="348"/>
      <c r="M38" s="348">
        <f ca="1">Y73</f>
        <v>0</v>
      </c>
      <c r="N38" s="348"/>
      <c r="O38" s="348"/>
      <c r="P38" s="348"/>
      <c r="Q38" s="348"/>
      <c r="R38" s="348">
        <f ca="1">AC73</f>
        <v>0</v>
      </c>
      <c r="S38" s="348"/>
      <c r="T38" s="348"/>
      <c r="U38" s="348"/>
      <c r="V38" s="348"/>
      <c r="W38" s="348">
        <f t="shared" ref="W38" ca="1" si="0">ROUND(W35+W36+W37,)</f>
        <v>0</v>
      </c>
      <c r="X38" s="348"/>
      <c r="Y38" s="348"/>
      <c r="Z38" s="348"/>
      <c r="AA38" s="348"/>
      <c r="AB38" s="348">
        <f t="shared" ref="AB38" ca="1" si="1">ROUND(AB35+AB36+AB37,)</f>
        <v>0</v>
      </c>
      <c r="AC38" s="348"/>
      <c r="AD38" s="348"/>
      <c r="AE38" s="348"/>
      <c r="AF38" s="348"/>
    </row>
    <row r="39" spans="2:32" ht="13.5" thickTop="1" x14ac:dyDescent="0.2"/>
    <row r="40" spans="2:32" x14ac:dyDescent="0.2">
      <c r="B40" s="17" t="s">
        <v>148</v>
      </c>
    </row>
    <row r="43" spans="2:32" x14ac:dyDescent="0.2">
      <c r="B43" s="12" t="s">
        <v>136</v>
      </c>
    </row>
    <row r="44" spans="2:32" x14ac:dyDescent="0.2">
      <c r="B44" s="12" t="s">
        <v>585</v>
      </c>
    </row>
    <row r="45" spans="2:32" x14ac:dyDescent="0.2">
      <c r="B45" s="12" t="s">
        <v>591</v>
      </c>
    </row>
    <row r="46" spans="2:32" x14ac:dyDescent="0.2">
      <c r="B46" s="12" t="s">
        <v>150</v>
      </c>
    </row>
    <row r="47" spans="2:32" x14ac:dyDescent="0.2">
      <c r="B47" s="12" t="s">
        <v>151</v>
      </c>
    </row>
    <row r="48" spans="2:32" x14ac:dyDescent="0.2">
      <c r="B48" s="12" t="s">
        <v>152</v>
      </c>
    </row>
    <row r="56" spans="1:33" x14ac:dyDescent="0.2">
      <c r="AF56" s="15" t="s">
        <v>122</v>
      </c>
    </row>
    <row r="57" spans="1:33" x14ac:dyDescent="0.2">
      <c r="A57" s="399" t="s">
        <v>0</v>
      </c>
      <c r="B57" s="399"/>
      <c r="C57" s="399"/>
      <c r="D57" s="399"/>
      <c r="E57" s="399" t="s">
        <v>107</v>
      </c>
      <c r="F57" s="399"/>
      <c r="G57" s="399"/>
      <c r="H57" s="399"/>
      <c r="I57" s="399" t="s">
        <v>78</v>
      </c>
      <c r="J57" s="399"/>
      <c r="K57" s="399"/>
      <c r="L57" s="399"/>
      <c r="M57" s="399"/>
      <c r="N57" s="399"/>
      <c r="O57" s="399"/>
      <c r="P57" s="399"/>
      <c r="Q57" s="399"/>
      <c r="R57" s="399"/>
      <c r="S57" s="399"/>
      <c r="T57" s="399"/>
      <c r="U57" s="399"/>
      <c r="V57" s="399"/>
      <c r="W57" s="399"/>
      <c r="X57" s="399"/>
      <c r="Y57" s="398" t="s">
        <v>120</v>
      </c>
      <c r="Z57" s="399"/>
      <c r="AA57" s="399"/>
      <c r="AB57" s="399"/>
      <c r="AC57" s="398" t="s">
        <v>121</v>
      </c>
      <c r="AD57" s="399"/>
      <c r="AE57" s="399"/>
      <c r="AF57" s="399"/>
      <c r="AG57" s="387" t="s">
        <v>123</v>
      </c>
    </row>
    <row r="58" spans="1:33" x14ac:dyDescent="0.2">
      <c r="A58" s="399"/>
      <c r="B58" s="399"/>
      <c r="C58" s="399"/>
      <c r="D58" s="399"/>
      <c r="E58" s="399" t="s">
        <v>16</v>
      </c>
      <c r="F58" s="399"/>
      <c r="G58" s="399"/>
      <c r="H58" s="399"/>
      <c r="I58" s="399" t="s">
        <v>18</v>
      </c>
      <c r="J58" s="399"/>
      <c r="K58" s="399"/>
      <c r="L58" s="399"/>
      <c r="M58" s="398" t="s">
        <v>117</v>
      </c>
      <c r="N58" s="399"/>
      <c r="O58" s="399"/>
      <c r="P58" s="399"/>
      <c r="Q58" s="398" t="s">
        <v>118</v>
      </c>
      <c r="R58" s="399"/>
      <c r="S58" s="399"/>
      <c r="T58" s="399"/>
      <c r="U58" s="399" t="s">
        <v>119</v>
      </c>
      <c r="V58" s="399"/>
      <c r="W58" s="399"/>
      <c r="X58" s="399"/>
      <c r="Y58" s="399"/>
      <c r="Z58" s="399"/>
      <c r="AA58" s="399"/>
      <c r="AB58" s="399"/>
      <c r="AC58" s="399"/>
      <c r="AD58" s="399"/>
      <c r="AE58" s="399"/>
      <c r="AF58" s="399"/>
      <c r="AG58" s="387"/>
    </row>
    <row r="59" spans="1:33" x14ac:dyDescent="0.2">
      <c r="A59" s="400"/>
      <c r="B59" s="400"/>
      <c r="C59" s="400"/>
      <c r="D59" s="400"/>
      <c r="E59" s="400"/>
      <c r="F59" s="400"/>
      <c r="G59" s="400"/>
      <c r="H59" s="400"/>
      <c r="I59" s="400"/>
      <c r="J59" s="400"/>
      <c r="K59" s="400"/>
      <c r="L59" s="400"/>
      <c r="M59" s="400"/>
      <c r="N59" s="400"/>
      <c r="O59" s="400"/>
      <c r="P59" s="400"/>
      <c r="Q59" s="400"/>
      <c r="R59" s="400"/>
      <c r="S59" s="400"/>
      <c r="T59" s="400"/>
      <c r="U59" s="400"/>
      <c r="V59" s="400"/>
      <c r="W59" s="400"/>
      <c r="X59" s="400"/>
      <c r="Y59" s="400"/>
      <c r="Z59" s="400"/>
      <c r="AA59" s="400"/>
      <c r="AB59" s="400"/>
      <c r="AC59" s="400"/>
      <c r="AD59" s="400"/>
      <c r="AE59" s="400"/>
      <c r="AF59" s="400"/>
      <c r="AG59" s="388"/>
    </row>
    <row r="60" spans="1:33" x14ac:dyDescent="0.2">
      <c r="A60" s="402" t="s">
        <v>110</v>
      </c>
      <c r="B60" s="402"/>
      <c r="C60" s="402"/>
      <c r="D60" s="402"/>
      <c r="E60" s="389">
        <f>ROUND('10波及計算'!H90/100,3)</f>
        <v>0</v>
      </c>
      <c r="F60" s="390"/>
      <c r="G60" s="390"/>
      <c r="H60" s="391"/>
      <c r="I60" s="381">
        <f>ROUND('10波及計算'!I90/100,3)</f>
        <v>0</v>
      </c>
      <c r="J60" s="382"/>
      <c r="K60" s="382"/>
      <c r="L60" s="383"/>
      <c r="M60" s="381">
        <f>ROUND('10波及計算'!J90/100,3)</f>
        <v>0</v>
      </c>
      <c r="N60" s="382"/>
      <c r="O60" s="382"/>
      <c r="P60" s="383"/>
      <c r="Q60" s="381">
        <f ca="1">ROUND('10波及計算'!K90/100,3)</f>
        <v>0</v>
      </c>
      <c r="R60" s="382"/>
      <c r="S60" s="382"/>
      <c r="T60" s="383"/>
      <c r="U60" s="381">
        <f t="shared" ref="U60" ca="1" si="2">SUM(I60:T60)</f>
        <v>0</v>
      </c>
      <c r="V60" s="382"/>
      <c r="W60" s="382"/>
      <c r="X60" s="383"/>
      <c r="Y60" s="381">
        <f ca="1">ROUND('10波及計算'!P90/100,3)</f>
        <v>0</v>
      </c>
      <c r="Z60" s="382"/>
      <c r="AA60" s="382"/>
      <c r="AB60" s="383"/>
      <c r="AC60" s="381">
        <f ca="1">ROUND('10波及計算'!T90/100,3)</f>
        <v>0</v>
      </c>
      <c r="AD60" s="382"/>
      <c r="AE60" s="382"/>
      <c r="AF60" s="383"/>
      <c r="AG60" s="19" t="s">
        <v>86</v>
      </c>
    </row>
    <row r="61" spans="1:33" x14ac:dyDescent="0.2">
      <c r="A61" s="401" t="s">
        <v>111</v>
      </c>
      <c r="B61" s="401"/>
      <c r="C61" s="401"/>
      <c r="D61" s="401"/>
      <c r="E61" s="392">
        <f>ROUND('10波及計算'!H91/100,3)</f>
        <v>0</v>
      </c>
      <c r="F61" s="393"/>
      <c r="G61" s="393"/>
      <c r="H61" s="394"/>
      <c r="I61" s="384">
        <f>ROUND('10波及計算'!I91/100,3)</f>
        <v>0</v>
      </c>
      <c r="J61" s="385"/>
      <c r="K61" s="385"/>
      <c r="L61" s="386"/>
      <c r="M61" s="384">
        <f>ROUND('10波及計算'!J91/100,3)</f>
        <v>0</v>
      </c>
      <c r="N61" s="385"/>
      <c r="O61" s="385"/>
      <c r="P61" s="386"/>
      <c r="Q61" s="384">
        <f ca="1">ROUND('10波及計算'!K91/100,3)</f>
        <v>0</v>
      </c>
      <c r="R61" s="385"/>
      <c r="S61" s="385"/>
      <c r="T61" s="386"/>
      <c r="U61" s="384">
        <f t="shared" ref="U61:U72" ca="1" si="3">SUM(I61:T61)</f>
        <v>0</v>
      </c>
      <c r="V61" s="385"/>
      <c r="W61" s="385"/>
      <c r="X61" s="386"/>
      <c r="Y61" s="384">
        <f ca="1">ROUND('10波及計算'!P91/100,3)</f>
        <v>0</v>
      </c>
      <c r="Z61" s="385"/>
      <c r="AA61" s="385"/>
      <c r="AB61" s="386"/>
      <c r="AC61" s="384">
        <f ca="1">ROUND('10波及計算'!T91/100,3)</f>
        <v>0</v>
      </c>
      <c r="AD61" s="385"/>
      <c r="AE61" s="385"/>
      <c r="AF61" s="386"/>
      <c r="AG61" s="18" t="s">
        <v>87</v>
      </c>
    </row>
    <row r="62" spans="1:33" x14ac:dyDescent="0.2">
      <c r="A62" s="370" t="s">
        <v>112</v>
      </c>
      <c r="B62" s="370"/>
      <c r="C62" s="370"/>
      <c r="D62" s="370"/>
      <c r="E62" s="395">
        <f>ROUND('10波及計算'!H92/100,3)</f>
        <v>0</v>
      </c>
      <c r="F62" s="396"/>
      <c r="G62" s="396"/>
      <c r="H62" s="397"/>
      <c r="I62" s="367">
        <f>ROUND('10波及計算'!I92/100,3)</f>
        <v>0</v>
      </c>
      <c r="J62" s="368"/>
      <c r="K62" s="368"/>
      <c r="L62" s="369"/>
      <c r="M62" s="367">
        <f>ROUND('10波及計算'!J92/100,3)</f>
        <v>0</v>
      </c>
      <c r="N62" s="368"/>
      <c r="O62" s="368"/>
      <c r="P62" s="369"/>
      <c r="Q62" s="367">
        <f ca="1">ROUND('10波及計算'!K92/100,3)</f>
        <v>0</v>
      </c>
      <c r="R62" s="368"/>
      <c r="S62" s="368"/>
      <c r="T62" s="369"/>
      <c r="U62" s="367">
        <f t="shared" ca="1" si="3"/>
        <v>0</v>
      </c>
      <c r="V62" s="368"/>
      <c r="W62" s="368"/>
      <c r="X62" s="369"/>
      <c r="Y62" s="367">
        <f ca="1">ROUND('10波及計算'!P92/100,3)</f>
        <v>0</v>
      </c>
      <c r="Z62" s="368"/>
      <c r="AA62" s="368"/>
      <c r="AB62" s="369"/>
      <c r="AC62" s="367">
        <f ca="1">ROUND('10波及計算'!T92/100,3)</f>
        <v>0</v>
      </c>
      <c r="AD62" s="368"/>
      <c r="AE62" s="368"/>
      <c r="AF62" s="369"/>
      <c r="AG62" s="20" t="s">
        <v>124</v>
      </c>
    </row>
    <row r="63" spans="1:33" x14ac:dyDescent="0.2">
      <c r="A63" s="402" t="s">
        <v>113</v>
      </c>
      <c r="B63" s="402"/>
      <c r="C63" s="402"/>
      <c r="D63" s="402"/>
      <c r="E63" s="389">
        <f>ROUND('10波及計算'!H93/100,3)</f>
        <v>0</v>
      </c>
      <c r="F63" s="390"/>
      <c r="G63" s="390"/>
      <c r="H63" s="391"/>
      <c r="I63" s="381">
        <f>ROUND('10波及計算'!I93/100,3)</f>
        <v>0</v>
      </c>
      <c r="J63" s="382"/>
      <c r="K63" s="382"/>
      <c r="L63" s="383"/>
      <c r="M63" s="381">
        <f>ROUND('10波及計算'!J93/100,3)</f>
        <v>0</v>
      </c>
      <c r="N63" s="382"/>
      <c r="O63" s="382"/>
      <c r="P63" s="383"/>
      <c r="Q63" s="381">
        <f ca="1">ROUND('10波及計算'!K93/100,3)</f>
        <v>0</v>
      </c>
      <c r="R63" s="382"/>
      <c r="S63" s="382"/>
      <c r="T63" s="383"/>
      <c r="U63" s="381">
        <f t="shared" ca="1" si="3"/>
        <v>0</v>
      </c>
      <c r="V63" s="382"/>
      <c r="W63" s="382"/>
      <c r="X63" s="383"/>
      <c r="Y63" s="381">
        <f ca="1">ROUND('10波及計算'!P93/100,3)</f>
        <v>0</v>
      </c>
      <c r="Z63" s="382"/>
      <c r="AA63" s="382"/>
      <c r="AB63" s="383"/>
      <c r="AC63" s="381">
        <f ca="1">ROUND('10波及計算'!T93/100,3)</f>
        <v>0</v>
      </c>
      <c r="AD63" s="382"/>
      <c r="AE63" s="382"/>
      <c r="AF63" s="383"/>
      <c r="AG63" s="19" t="s">
        <v>89</v>
      </c>
    </row>
    <row r="64" spans="1:33" x14ac:dyDescent="0.2">
      <c r="A64" s="401" t="s">
        <v>69</v>
      </c>
      <c r="B64" s="401"/>
      <c r="C64" s="401"/>
      <c r="D64" s="401"/>
      <c r="E64" s="392">
        <f>ROUND('10波及計算'!H94/100,3)</f>
        <v>0</v>
      </c>
      <c r="F64" s="393"/>
      <c r="G64" s="393"/>
      <c r="H64" s="394"/>
      <c r="I64" s="384">
        <f>ROUND('10波及計算'!I94/100,3)</f>
        <v>0</v>
      </c>
      <c r="J64" s="385"/>
      <c r="K64" s="385"/>
      <c r="L64" s="386"/>
      <c r="M64" s="384">
        <f>ROUND('10波及計算'!J94/100,3)</f>
        <v>0</v>
      </c>
      <c r="N64" s="385"/>
      <c r="O64" s="385"/>
      <c r="P64" s="386"/>
      <c r="Q64" s="384">
        <f ca="1">ROUND('10波及計算'!K94/100,3)</f>
        <v>0</v>
      </c>
      <c r="R64" s="385"/>
      <c r="S64" s="385"/>
      <c r="T64" s="386"/>
      <c r="U64" s="384">
        <f t="shared" ca="1" si="3"/>
        <v>0</v>
      </c>
      <c r="V64" s="385"/>
      <c r="W64" s="385"/>
      <c r="X64" s="386"/>
      <c r="Y64" s="384">
        <f ca="1">ROUND('10波及計算'!P94/100,3)</f>
        <v>0</v>
      </c>
      <c r="Z64" s="385"/>
      <c r="AA64" s="385"/>
      <c r="AB64" s="386"/>
      <c r="AC64" s="384">
        <f ca="1">ROUND('10波及計算'!T94/100,3)</f>
        <v>0</v>
      </c>
      <c r="AD64" s="385"/>
      <c r="AE64" s="385"/>
      <c r="AF64" s="386"/>
      <c r="AG64" s="18" t="s">
        <v>90</v>
      </c>
    </row>
    <row r="65" spans="1:33" x14ac:dyDescent="0.2">
      <c r="A65" s="370" t="s">
        <v>602</v>
      </c>
      <c r="B65" s="370"/>
      <c r="C65" s="370"/>
      <c r="D65" s="370"/>
      <c r="E65" s="395">
        <f>ROUND('10波及計算'!H95/100,3)</f>
        <v>0</v>
      </c>
      <c r="F65" s="396"/>
      <c r="G65" s="396"/>
      <c r="H65" s="397"/>
      <c r="I65" s="367">
        <f>ROUND('10波及計算'!I95/100,3)</f>
        <v>0</v>
      </c>
      <c r="J65" s="368"/>
      <c r="K65" s="368"/>
      <c r="L65" s="369"/>
      <c r="M65" s="367">
        <f>ROUND('10波及計算'!J95/100,3)</f>
        <v>0</v>
      </c>
      <c r="N65" s="368"/>
      <c r="O65" s="368"/>
      <c r="P65" s="369"/>
      <c r="Q65" s="367">
        <f ca="1">ROUND('10波及計算'!K95/100,3)</f>
        <v>0</v>
      </c>
      <c r="R65" s="368"/>
      <c r="S65" s="368"/>
      <c r="T65" s="369"/>
      <c r="U65" s="367">
        <f t="shared" ca="1" si="3"/>
        <v>0</v>
      </c>
      <c r="V65" s="368"/>
      <c r="W65" s="368"/>
      <c r="X65" s="369"/>
      <c r="Y65" s="367">
        <f ca="1">ROUND('10波及計算'!P95/100,3)</f>
        <v>0</v>
      </c>
      <c r="Z65" s="368"/>
      <c r="AA65" s="368"/>
      <c r="AB65" s="369"/>
      <c r="AC65" s="367">
        <f ca="1">ROUND('10波及計算'!T95/100,3)</f>
        <v>0</v>
      </c>
      <c r="AD65" s="368"/>
      <c r="AE65" s="368"/>
      <c r="AF65" s="369"/>
      <c r="AG65" s="20" t="s">
        <v>91</v>
      </c>
    </row>
    <row r="66" spans="1:33" x14ac:dyDescent="0.2">
      <c r="A66" s="402" t="s">
        <v>603</v>
      </c>
      <c r="B66" s="402"/>
      <c r="C66" s="402"/>
      <c r="D66" s="402"/>
      <c r="E66" s="389">
        <f>ROUND('10波及計算'!H96/100,3)</f>
        <v>0</v>
      </c>
      <c r="F66" s="390"/>
      <c r="G66" s="390"/>
      <c r="H66" s="391"/>
      <c r="I66" s="381">
        <f>ROUND('10波及計算'!I96/100,3)</f>
        <v>0</v>
      </c>
      <c r="J66" s="382"/>
      <c r="K66" s="382"/>
      <c r="L66" s="383"/>
      <c r="M66" s="381">
        <f>ROUND('10波及計算'!J96/100,3)</f>
        <v>0</v>
      </c>
      <c r="N66" s="382"/>
      <c r="O66" s="382"/>
      <c r="P66" s="383"/>
      <c r="Q66" s="381">
        <f ca="1">ROUND('10波及計算'!K96/100,3)</f>
        <v>0</v>
      </c>
      <c r="R66" s="382"/>
      <c r="S66" s="382"/>
      <c r="T66" s="383"/>
      <c r="U66" s="381">
        <f t="shared" ca="1" si="3"/>
        <v>0</v>
      </c>
      <c r="V66" s="382"/>
      <c r="W66" s="382"/>
      <c r="X66" s="383"/>
      <c r="Y66" s="381">
        <f ca="1">ROUND('10波及計算'!P96/100,3)</f>
        <v>0</v>
      </c>
      <c r="Z66" s="382"/>
      <c r="AA66" s="382"/>
      <c r="AB66" s="383"/>
      <c r="AC66" s="381">
        <f ca="1">ROUND('10波及計算'!T96/100,3)</f>
        <v>0</v>
      </c>
      <c r="AD66" s="382"/>
      <c r="AE66" s="382"/>
      <c r="AF66" s="383"/>
      <c r="AG66" s="19" t="s">
        <v>92</v>
      </c>
    </row>
    <row r="67" spans="1:33" x14ac:dyDescent="0.2">
      <c r="A67" s="401" t="s">
        <v>114</v>
      </c>
      <c r="B67" s="401"/>
      <c r="C67" s="401"/>
      <c r="D67" s="401"/>
      <c r="E67" s="392">
        <f>ROUND('10波及計算'!H97/100,3)</f>
        <v>0</v>
      </c>
      <c r="F67" s="393"/>
      <c r="G67" s="393"/>
      <c r="H67" s="394"/>
      <c r="I67" s="384">
        <f>ROUND('10波及計算'!I97/100,3)</f>
        <v>0</v>
      </c>
      <c r="J67" s="385"/>
      <c r="K67" s="385"/>
      <c r="L67" s="386"/>
      <c r="M67" s="384">
        <f>ROUND('10波及計算'!J97/100,3)</f>
        <v>0</v>
      </c>
      <c r="N67" s="385"/>
      <c r="O67" s="385"/>
      <c r="P67" s="386"/>
      <c r="Q67" s="384">
        <f ca="1">ROUND('10波及計算'!K97/100,3)</f>
        <v>0</v>
      </c>
      <c r="R67" s="385"/>
      <c r="S67" s="385"/>
      <c r="T67" s="386"/>
      <c r="U67" s="384">
        <f t="shared" ca="1" si="3"/>
        <v>0</v>
      </c>
      <c r="V67" s="385"/>
      <c r="W67" s="385"/>
      <c r="X67" s="386"/>
      <c r="Y67" s="384">
        <f ca="1">ROUND('10波及計算'!P97/100,3)</f>
        <v>0</v>
      </c>
      <c r="Z67" s="385"/>
      <c r="AA67" s="385"/>
      <c r="AB67" s="386"/>
      <c r="AC67" s="384">
        <f ca="1">ROUND('10波及計算'!T97/100,3)</f>
        <v>0</v>
      </c>
      <c r="AD67" s="385"/>
      <c r="AE67" s="385"/>
      <c r="AF67" s="386"/>
      <c r="AG67" s="18" t="s">
        <v>125</v>
      </c>
    </row>
    <row r="68" spans="1:33" x14ac:dyDescent="0.2">
      <c r="A68" s="370" t="s">
        <v>71</v>
      </c>
      <c r="B68" s="370"/>
      <c r="C68" s="370"/>
      <c r="D68" s="370"/>
      <c r="E68" s="395">
        <f>ROUND('10波及計算'!H98/100,3)</f>
        <v>0</v>
      </c>
      <c r="F68" s="396"/>
      <c r="G68" s="396"/>
      <c r="H68" s="397"/>
      <c r="I68" s="367">
        <f>ROUND('10波及計算'!I98/100,3)</f>
        <v>0</v>
      </c>
      <c r="J68" s="368"/>
      <c r="K68" s="368"/>
      <c r="L68" s="369"/>
      <c r="M68" s="367">
        <f>ROUND('10波及計算'!J98/100,3)</f>
        <v>0</v>
      </c>
      <c r="N68" s="368"/>
      <c r="O68" s="368"/>
      <c r="P68" s="369"/>
      <c r="Q68" s="367">
        <f ca="1">ROUND('10波及計算'!K98/100,3)</f>
        <v>0</v>
      </c>
      <c r="R68" s="368"/>
      <c r="S68" s="368"/>
      <c r="T68" s="369"/>
      <c r="U68" s="367">
        <f t="shared" ca="1" si="3"/>
        <v>0</v>
      </c>
      <c r="V68" s="368"/>
      <c r="W68" s="368"/>
      <c r="X68" s="369"/>
      <c r="Y68" s="367">
        <f ca="1">ROUND('10波及計算'!P98/100,3)</f>
        <v>0</v>
      </c>
      <c r="Z68" s="368"/>
      <c r="AA68" s="368"/>
      <c r="AB68" s="369"/>
      <c r="AC68" s="367">
        <f ca="1">ROUND('10波及計算'!T98/100,3)</f>
        <v>0</v>
      </c>
      <c r="AD68" s="368"/>
      <c r="AE68" s="368"/>
      <c r="AF68" s="369"/>
      <c r="AG68" s="20" t="s">
        <v>94</v>
      </c>
    </row>
    <row r="69" spans="1:33" x14ac:dyDescent="0.2">
      <c r="A69" s="402" t="s">
        <v>72</v>
      </c>
      <c r="B69" s="402"/>
      <c r="C69" s="402"/>
      <c r="D69" s="402"/>
      <c r="E69" s="389">
        <f>ROUND('10波及計算'!H99/100,3)</f>
        <v>0</v>
      </c>
      <c r="F69" s="390"/>
      <c r="G69" s="390"/>
      <c r="H69" s="391"/>
      <c r="I69" s="381">
        <f>ROUND('10波及計算'!I99/100,3)</f>
        <v>0</v>
      </c>
      <c r="J69" s="382"/>
      <c r="K69" s="382"/>
      <c r="L69" s="383"/>
      <c r="M69" s="381">
        <f>ROUND('10波及計算'!J99/100,3)</f>
        <v>0</v>
      </c>
      <c r="N69" s="382"/>
      <c r="O69" s="382"/>
      <c r="P69" s="383"/>
      <c r="Q69" s="381">
        <f ca="1">ROUND('10波及計算'!K99/100,3)</f>
        <v>0</v>
      </c>
      <c r="R69" s="382"/>
      <c r="S69" s="382"/>
      <c r="T69" s="383"/>
      <c r="U69" s="381">
        <f t="shared" ca="1" si="3"/>
        <v>0</v>
      </c>
      <c r="V69" s="382"/>
      <c r="W69" s="382"/>
      <c r="X69" s="383"/>
      <c r="Y69" s="381">
        <f ca="1">ROUND('10波及計算'!P99/100,3)</f>
        <v>0</v>
      </c>
      <c r="Z69" s="382"/>
      <c r="AA69" s="382"/>
      <c r="AB69" s="383"/>
      <c r="AC69" s="381">
        <f ca="1">ROUND('10波及計算'!T99/100,3)</f>
        <v>0</v>
      </c>
      <c r="AD69" s="382"/>
      <c r="AE69" s="382"/>
      <c r="AF69" s="383"/>
      <c r="AG69" s="19" t="s">
        <v>95</v>
      </c>
    </row>
    <row r="70" spans="1:33" x14ac:dyDescent="0.2">
      <c r="A70" s="401" t="s">
        <v>115</v>
      </c>
      <c r="B70" s="401"/>
      <c r="C70" s="401"/>
      <c r="D70" s="401"/>
      <c r="E70" s="392">
        <f>ROUND('10波及計算'!H100/100,3)</f>
        <v>0</v>
      </c>
      <c r="F70" s="393"/>
      <c r="G70" s="393"/>
      <c r="H70" s="394"/>
      <c r="I70" s="384">
        <f>ROUND('10波及計算'!I100/100,3)</f>
        <v>0</v>
      </c>
      <c r="J70" s="385"/>
      <c r="K70" s="385"/>
      <c r="L70" s="386"/>
      <c r="M70" s="384">
        <f>ROUND('10波及計算'!J100/100,3)</f>
        <v>0</v>
      </c>
      <c r="N70" s="385"/>
      <c r="O70" s="385"/>
      <c r="P70" s="386"/>
      <c r="Q70" s="384">
        <f ca="1">ROUND('10波及計算'!K100/100,3)</f>
        <v>0</v>
      </c>
      <c r="R70" s="385"/>
      <c r="S70" s="385"/>
      <c r="T70" s="386"/>
      <c r="U70" s="384">
        <f t="shared" ca="1" si="3"/>
        <v>0</v>
      </c>
      <c r="V70" s="385"/>
      <c r="W70" s="385"/>
      <c r="X70" s="386"/>
      <c r="Y70" s="384">
        <f ca="1">ROUND('10波及計算'!P100/100,3)</f>
        <v>0</v>
      </c>
      <c r="Z70" s="385"/>
      <c r="AA70" s="385"/>
      <c r="AB70" s="386"/>
      <c r="AC70" s="384">
        <f ca="1">ROUND('10波及計算'!T100/100,3)</f>
        <v>0</v>
      </c>
      <c r="AD70" s="385"/>
      <c r="AE70" s="385"/>
      <c r="AF70" s="386"/>
      <c r="AG70" s="18" t="s">
        <v>96</v>
      </c>
    </row>
    <row r="71" spans="1:33" x14ac:dyDescent="0.2">
      <c r="A71" s="401" t="s">
        <v>74</v>
      </c>
      <c r="B71" s="401"/>
      <c r="C71" s="401"/>
      <c r="D71" s="401"/>
      <c r="E71" s="392">
        <f>ROUND('10波及計算'!H101/100,3)</f>
        <v>0</v>
      </c>
      <c r="F71" s="393"/>
      <c r="G71" s="393"/>
      <c r="H71" s="394"/>
      <c r="I71" s="384">
        <f>ROUND('10波及計算'!I101/100,3)</f>
        <v>0</v>
      </c>
      <c r="J71" s="385"/>
      <c r="K71" s="385"/>
      <c r="L71" s="386"/>
      <c r="M71" s="384">
        <f>ROUND('10波及計算'!J101/100,3)</f>
        <v>0</v>
      </c>
      <c r="N71" s="385"/>
      <c r="O71" s="385"/>
      <c r="P71" s="386"/>
      <c r="Q71" s="384">
        <f ca="1">ROUND('10波及計算'!K101/100,3)</f>
        <v>0</v>
      </c>
      <c r="R71" s="385"/>
      <c r="S71" s="385"/>
      <c r="T71" s="386"/>
      <c r="U71" s="384">
        <f t="shared" ca="1" si="3"/>
        <v>0</v>
      </c>
      <c r="V71" s="385"/>
      <c r="W71" s="385"/>
      <c r="X71" s="386"/>
      <c r="Y71" s="384">
        <f ca="1">ROUND('10波及計算'!P101/100,3)</f>
        <v>0</v>
      </c>
      <c r="Z71" s="385"/>
      <c r="AA71" s="385"/>
      <c r="AB71" s="386"/>
      <c r="AC71" s="384">
        <f ca="1">ROUND('10波及計算'!T101/100,3)</f>
        <v>0</v>
      </c>
      <c r="AD71" s="385"/>
      <c r="AE71" s="385"/>
      <c r="AF71" s="386"/>
      <c r="AG71" s="18" t="s">
        <v>97</v>
      </c>
    </row>
    <row r="72" spans="1:33" x14ac:dyDescent="0.2">
      <c r="A72" s="370" t="s">
        <v>75</v>
      </c>
      <c r="B72" s="370"/>
      <c r="C72" s="370"/>
      <c r="D72" s="370"/>
      <c r="E72" s="395">
        <f>ROUND('10波及計算'!H102/100,3)</f>
        <v>0</v>
      </c>
      <c r="F72" s="396"/>
      <c r="G72" s="396"/>
      <c r="H72" s="397"/>
      <c r="I72" s="367">
        <f>ROUND('10波及計算'!I102/100,3)</f>
        <v>0</v>
      </c>
      <c r="J72" s="368"/>
      <c r="K72" s="368"/>
      <c r="L72" s="369"/>
      <c r="M72" s="367">
        <f>ROUND('10波及計算'!J102/100,3)</f>
        <v>0</v>
      </c>
      <c r="N72" s="368"/>
      <c r="O72" s="368"/>
      <c r="P72" s="369"/>
      <c r="Q72" s="367">
        <f ca="1">ROUND('10波及計算'!K102/100,3)</f>
        <v>0</v>
      </c>
      <c r="R72" s="368"/>
      <c r="S72" s="368"/>
      <c r="T72" s="369"/>
      <c r="U72" s="367">
        <f t="shared" ca="1" si="3"/>
        <v>0</v>
      </c>
      <c r="V72" s="368"/>
      <c r="W72" s="368"/>
      <c r="X72" s="369"/>
      <c r="Y72" s="367">
        <f ca="1">ROUND('10波及計算'!P102/100,3)</f>
        <v>0</v>
      </c>
      <c r="Z72" s="368"/>
      <c r="AA72" s="368"/>
      <c r="AB72" s="369"/>
      <c r="AC72" s="367">
        <f ca="1">ROUND('10波及計算'!T102/100,3)</f>
        <v>0</v>
      </c>
      <c r="AD72" s="368"/>
      <c r="AE72" s="368"/>
      <c r="AF72" s="369"/>
      <c r="AG72" s="20" t="s">
        <v>98</v>
      </c>
    </row>
    <row r="73" spans="1:33" x14ac:dyDescent="0.2">
      <c r="A73" s="370" t="s">
        <v>116</v>
      </c>
      <c r="B73" s="370"/>
      <c r="C73" s="370"/>
      <c r="D73" s="370"/>
      <c r="E73" s="366">
        <f>SUM(E60:H72)</f>
        <v>0</v>
      </c>
      <c r="F73" s="366"/>
      <c r="G73" s="366"/>
      <c r="H73" s="366"/>
      <c r="I73" s="366">
        <f>SUM(I60:L72)</f>
        <v>0</v>
      </c>
      <c r="J73" s="366"/>
      <c r="K73" s="366"/>
      <c r="L73" s="366"/>
      <c r="M73" s="366">
        <f>SUM(M60:P72)</f>
        <v>0</v>
      </c>
      <c r="N73" s="366"/>
      <c r="O73" s="366"/>
      <c r="P73" s="366"/>
      <c r="Q73" s="366">
        <f ca="1">SUM(Q60:T72)</f>
        <v>0</v>
      </c>
      <c r="R73" s="366"/>
      <c r="S73" s="366"/>
      <c r="T73" s="366"/>
      <c r="U73" s="366">
        <f ca="1">SUM(U60:X72)</f>
        <v>0</v>
      </c>
      <c r="V73" s="366"/>
      <c r="W73" s="366"/>
      <c r="X73" s="366"/>
      <c r="Y73" s="366">
        <f ca="1">SUM(Y60:AB72)</f>
        <v>0</v>
      </c>
      <c r="Z73" s="366"/>
      <c r="AA73" s="366"/>
      <c r="AB73" s="366"/>
      <c r="AC73" s="366">
        <f ca="1">SUM(AC60:AF72)</f>
        <v>0</v>
      </c>
      <c r="AD73" s="366"/>
      <c r="AE73" s="366"/>
      <c r="AF73" s="366"/>
      <c r="AG73" s="20" t="s">
        <v>126</v>
      </c>
    </row>
    <row r="74" spans="1:33" x14ac:dyDescent="0.2">
      <c r="A74" s="17" t="s">
        <v>148</v>
      </c>
      <c r="B74" s="14"/>
      <c r="C74" s="14"/>
      <c r="D74" s="14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4"/>
    </row>
    <row r="75" spans="1:33" x14ac:dyDescent="0.2">
      <c r="A75" s="14"/>
      <c r="B75" s="14"/>
      <c r="C75" s="14"/>
      <c r="D75" s="14"/>
    </row>
    <row r="77" spans="1:33" x14ac:dyDescent="0.2">
      <c r="B77" s="12" t="s">
        <v>203</v>
      </c>
      <c r="C77" s="122">
        <f ca="1">U73</f>
        <v>0</v>
      </c>
      <c r="V77" s="12" t="s">
        <v>206</v>
      </c>
      <c r="W77" s="122">
        <f>I73</f>
        <v>0</v>
      </c>
    </row>
    <row r="78" spans="1:33" ht="13.5" customHeight="1" x14ac:dyDescent="0.2">
      <c r="B78" s="123" t="s">
        <v>204</v>
      </c>
      <c r="C78" s="122">
        <f ca="1">Y73</f>
        <v>0</v>
      </c>
      <c r="V78" s="123" t="s">
        <v>210</v>
      </c>
      <c r="W78" s="122">
        <f>M73</f>
        <v>0</v>
      </c>
    </row>
    <row r="79" spans="1:33" ht="13.5" customHeight="1" x14ac:dyDescent="0.2">
      <c r="B79" s="123" t="s">
        <v>205</v>
      </c>
      <c r="C79" s="122">
        <f ca="1">AC73</f>
        <v>0</v>
      </c>
      <c r="V79" s="123" t="s">
        <v>211</v>
      </c>
      <c r="W79" s="122">
        <f ca="1">Q73</f>
        <v>0</v>
      </c>
    </row>
    <row r="97" spans="2:3" x14ac:dyDescent="0.2">
      <c r="C97" s="12" t="s">
        <v>203</v>
      </c>
    </row>
    <row r="98" spans="2:3" x14ac:dyDescent="0.2">
      <c r="B98" s="12" t="s">
        <v>86</v>
      </c>
      <c r="C98" s="122">
        <f t="shared" ref="C98:C110" ca="1" si="4">U60</f>
        <v>0</v>
      </c>
    </row>
    <row r="99" spans="2:3" x14ac:dyDescent="0.2">
      <c r="B99" s="12" t="s">
        <v>87</v>
      </c>
      <c r="C99" s="122">
        <f t="shared" ca="1" si="4"/>
        <v>0</v>
      </c>
    </row>
    <row r="100" spans="2:3" x14ac:dyDescent="0.2">
      <c r="B100" s="12" t="s">
        <v>124</v>
      </c>
      <c r="C100" s="122">
        <f t="shared" ca="1" si="4"/>
        <v>0</v>
      </c>
    </row>
    <row r="101" spans="2:3" x14ac:dyDescent="0.2">
      <c r="B101" s="12" t="s">
        <v>89</v>
      </c>
      <c r="C101" s="122">
        <f t="shared" ca="1" si="4"/>
        <v>0</v>
      </c>
    </row>
    <row r="102" spans="2:3" x14ac:dyDescent="0.2">
      <c r="B102" s="12" t="s">
        <v>90</v>
      </c>
      <c r="C102" s="122">
        <f t="shared" ca="1" si="4"/>
        <v>0</v>
      </c>
    </row>
    <row r="103" spans="2:3" x14ac:dyDescent="0.2">
      <c r="B103" s="12" t="s">
        <v>91</v>
      </c>
      <c r="C103" s="122">
        <f t="shared" ca="1" si="4"/>
        <v>0</v>
      </c>
    </row>
    <row r="104" spans="2:3" x14ac:dyDescent="0.2">
      <c r="B104" s="12" t="s">
        <v>92</v>
      </c>
      <c r="C104" s="122">
        <f t="shared" ca="1" si="4"/>
        <v>0</v>
      </c>
    </row>
    <row r="105" spans="2:3" x14ac:dyDescent="0.2">
      <c r="B105" s="12" t="s">
        <v>125</v>
      </c>
      <c r="C105" s="122">
        <f t="shared" ca="1" si="4"/>
        <v>0</v>
      </c>
    </row>
    <row r="106" spans="2:3" x14ac:dyDescent="0.2">
      <c r="B106" s="12" t="s">
        <v>94</v>
      </c>
      <c r="C106" s="122">
        <f t="shared" ca="1" si="4"/>
        <v>0</v>
      </c>
    </row>
    <row r="107" spans="2:3" x14ac:dyDescent="0.2">
      <c r="B107" s="12" t="s">
        <v>95</v>
      </c>
      <c r="C107" s="122">
        <f t="shared" ca="1" si="4"/>
        <v>0</v>
      </c>
    </row>
    <row r="108" spans="2:3" x14ac:dyDescent="0.2">
      <c r="B108" s="12" t="s">
        <v>96</v>
      </c>
      <c r="C108" s="122">
        <f t="shared" ca="1" si="4"/>
        <v>0</v>
      </c>
    </row>
    <row r="109" spans="2:3" x14ac:dyDescent="0.2">
      <c r="B109" s="12" t="s">
        <v>207</v>
      </c>
      <c r="C109" s="122">
        <f t="shared" ca="1" si="4"/>
        <v>0</v>
      </c>
    </row>
    <row r="110" spans="2:3" x14ac:dyDescent="0.2">
      <c r="B110" s="12" t="s">
        <v>98</v>
      </c>
      <c r="C110" s="122">
        <f t="shared" ca="1" si="4"/>
        <v>0</v>
      </c>
    </row>
    <row r="118" spans="1:31" x14ac:dyDescent="0.2">
      <c r="A118" s="14"/>
      <c r="B118" s="14"/>
      <c r="C118" s="14"/>
      <c r="D118" s="14"/>
      <c r="AE118" s="15" t="s">
        <v>127</v>
      </c>
    </row>
    <row r="119" spans="1:31" ht="13.5" customHeight="1" x14ac:dyDescent="0.2">
      <c r="A119" s="371" t="s">
        <v>0</v>
      </c>
      <c r="B119" s="372"/>
      <c r="C119" s="372"/>
      <c r="D119" s="372"/>
      <c r="E119" s="372"/>
      <c r="F119" s="373"/>
      <c r="G119" s="399" t="s">
        <v>102</v>
      </c>
      <c r="H119" s="399"/>
      <c r="I119" s="399"/>
      <c r="J119" s="399"/>
      <c r="K119" s="399"/>
      <c r="L119" s="399"/>
      <c r="M119" s="399"/>
      <c r="N119" s="399"/>
      <c r="O119" s="399"/>
      <c r="P119" s="399"/>
      <c r="Q119" s="399"/>
      <c r="R119" s="399"/>
      <c r="S119" s="399" t="s">
        <v>428</v>
      </c>
      <c r="T119" s="399"/>
      <c r="U119" s="399"/>
      <c r="V119" s="399"/>
      <c r="W119" s="399"/>
      <c r="X119" s="399"/>
      <c r="Y119" s="399"/>
      <c r="Z119" s="399"/>
      <c r="AA119" s="399"/>
      <c r="AB119" s="399"/>
      <c r="AC119" s="399"/>
      <c r="AD119" s="399"/>
      <c r="AE119" s="387" t="s">
        <v>123</v>
      </c>
    </row>
    <row r="120" spans="1:31" ht="13.5" customHeight="1" x14ac:dyDescent="0.2">
      <c r="A120" s="374"/>
      <c r="B120" s="375"/>
      <c r="C120" s="375"/>
      <c r="D120" s="375"/>
      <c r="E120" s="375"/>
      <c r="F120" s="376"/>
      <c r="G120" s="399" t="s">
        <v>18</v>
      </c>
      <c r="H120" s="399"/>
      <c r="I120" s="399"/>
      <c r="J120" s="406" t="s">
        <v>117</v>
      </c>
      <c r="K120" s="406"/>
      <c r="L120" s="406"/>
      <c r="M120" s="406" t="s">
        <v>118</v>
      </c>
      <c r="N120" s="406"/>
      <c r="O120" s="406"/>
      <c r="P120" s="399" t="s">
        <v>119</v>
      </c>
      <c r="Q120" s="399"/>
      <c r="R120" s="399"/>
      <c r="S120" s="399" t="s">
        <v>18</v>
      </c>
      <c r="T120" s="399"/>
      <c r="U120" s="399"/>
      <c r="V120" s="406" t="s">
        <v>117</v>
      </c>
      <c r="W120" s="406"/>
      <c r="X120" s="406"/>
      <c r="Y120" s="406" t="s">
        <v>118</v>
      </c>
      <c r="Z120" s="406"/>
      <c r="AA120" s="406"/>
      <c r="AB120" s="399" t="s">
        <v>119</v>
      </c>
      <c r="AC120" s="399"/>
      <c r="AD120" s="399"/>
      <c r="AE120" s="387"/>
    </row>
    <row r="121" spans="1:31" x14ac:dyDescent="0.2">
      <c r="A121" s="377"/>
      <c r="B121" s="378"/>
      <c r="C121" s="378"/>
      <c r="D121" s="378"/>
      <c r="E121" s="378"/>
      <c r="F121" s="379"/>
      <c r="G121" s="400"/>
      <c r="H121" s="400"/>
      <c r="I121" s="400"/>
      <c r="J121" s="407"/>
      <c r="K121" s="407"/>
      <c r="L121" s="407"/>
      <c r="M121" s="407"/>
      <c r="N121" s="407"/>
      <c r="O121" s="407"/>
      <c r="P121" s="400"/>
      <c r="Q121" s="400"/>
      <c r="R121" s="400"/>
      <c r="S121" s="400"/>
      <c r="T121" s="400"/>
      <c r="U121" s="400"/>
      <c r="V121" s="407"/>
      <c r="W121" s="407"/>
      <c r="X121" s="407"/>
      <c r="Y121" s="407"/>
      <c r="Z121" s="407"/>
      <c r="AA121" s="407"/>
      <c r="AB121" s="400"/>
      <c r="AC121" s="400"/>
      <c r="AD121" s="400"/>
      <c r="AE121" s="388"/>
    </row>
    <row r="122" spans="1:31" x14ac:dyDescent="0.2">
      <c r="A122" s="363" t="s">
        <v>110</v>
      </c>
      <c r="B122" s="364"/>
      <c r="C122" s="364"/>
      <c r="D122" s="364"/>
      <c r="E122" s="364"/>
      <c r="F122" s="365"/>
      <c r="G122" s="361">
        <f>ROUND('10波及計算'!U90,)</f>
        <v>0</v>
      </c>
      <c r="H122" s="361"/>
      <c r="I122" s="361"/>
      <c r="J122" s="361">
        <f>ROUND('10波及計算'!V90,)</f>
        <v>0</v>
      </c>
      <c r="K122" s="361"/>
      <c r="L122" s="361"/>
      <c r="M122" s="361">
        <f ca="1">ROUND('10波及計算'!W90,)</f>
        <v>0</v>
      </c>
      <c r="N122" s="361"/>
      <c r="O122" s="361"/>
      <c r="P122" s="361">
        <f ca="1">SUM(G122:O122)</f>
        <v>0</v>
      </c>
      <c r="Q122" s="361"/>
      <c r="R122" s="361"/>
      <c r="S122" s="361">
        <f>ROUND('10波及計算'!Y90,)</f>
        <v>0</v>
      </c>
      <c r="T122" s="361"/>
      <c r="U122" s="361"/>
      <c r="V122" s="361">
        <f>ROUND('10波及計算'!Z90,)</f>
        <v>0</v>
      </c>
      <c r="W122" s="361"/>
      <c r="X122" s="361"/>
      <c r="Y122" s="361">
        <f ca="1">ROUND('10波及計算'!AA90,)</f>
        <v>0</v>
      </c>
      <c r="Z122" s="361"/>
      <c r="AA122" s="361"/>
      <c r="AB122" s="361">
        <f ca="1">SUM(S122:AA122)</f>
        <v>0</v>
      </c>
      <c r="AC122" s="361"/>
      <c r="AD122" s="361"/>
      <c r="AE122" s="304" t="s">
        <v>86</v>
      </c>
    </row>
    <row r="123" spans="1:31" x14ac:dyDescent="0.2">
      <c r="A123" s="355" t="s">
        <v>111</v>
      </c>
      <c r="B123" s="356"/>
      <c r="C123" s="356"/>
      <c r="D123" s="356"/>
      <c r="E123" s="356"/>
      <c r="F123" s="357"/>
      <c r="G123" s="380">
        <f>ROUND('10波及計算'!U91,)</f>
        <v>0</v>
      </c>
      <c r="H123" s="380"/>
      <c r="I123" s="380"/>
      <c r="J123" s="380">
        <f>ROUND('10波及計算'!V91,)</f>
        <v>0</v>
      </c>
      <c r="K123" s="380"/>
      <c r="L123" s="380"/>
      <c r="M123" s="380">
        <f ca="1">ROUND('10波及計算'!W91,)</f>
        <v>0</v>
      </c>
      <c r="N123" s="380"/>
      <c r="O123" s="380"/>
      <c r="P123" s="380">
        <f t="shared" ref="P123:P134" ca="1" si="5">SUM(G123:O123)</f>
        <v>0</v>
      </c>
      <c r="Q123" s="380"/>
      <c r="R123" s="380"/>
      <c r="S123" s="380">
        <f>ROUND('10波及計算'!Y91,)</f>
        <v>0</v>
      </c>
      <c r="T123" s="380"/>
      <c r="U123" s="380"/>
      <c r="V123" s="380">
        <f>ROUND('10波及計算'!Z91,)</f>
        <v>0</v>
      </c>
      <c r="W123" s="380"/>
      <c r="X123" s="380"/>
      <c r="Y123" s="380">
        <f ca="1">ROUND('10波及計算'!AA91,)</f>
        <v>0</v>
      </c>
      <c r="Z123" s="380"/>
      <c r="AA123" s="380"/>
      <c r="AB123" s="380">
        <f t="shared" ref="AB123:AB134" ca="1" si="6">SUM(S123:AA123)</f>
        <v>0</v>
      </c>
      <c r="AC123" s="380"/>
      <c r="AD123" s="380"/>
      <c r="AE123" s="303" t="s">
        <v>87</v>
      </c>
    </row>
    <row r="124" spans="1:31" x14ac:dyDescent="0.2">
      <c r="A124" s="358" t="s">
        <v>112</v>
      </c>
      <c r="B124" s="359"/>
      <c r="C124" s="359"/>
      <c r="D124" s="359"/>
      <c r="E124" s="359"/>
      <c r="F124" s="360"/>
      <c r="G124" s="362">
        <f>ROUND('10波及計算'!U92,)</f>
        <v>0</v>
      </c>
      <c r="H124" s="362"/>
      <c r="I124" s="362"/>
      <c r="J124" s="362">
        <f>ROUND('10波及計算'!V92,)</f>
        <v>0</v>
      </c>
      <c r="K124" s="362"/>
      <c r="L124" s="362"/>
      <c r="M124" s="362">
        <f ca="1">ROUND('10波及計算'!W92,)</f>
        <v>0</v>
      </c>
      <c r="N124" s="362"/>
      <c r="O124" s="362"/>
      <c r="P124" s="362">
        <f t="shared" ca="1" si="5"/>
        <v>0</v>
      </c>
      <c r="Q124" s="362"/>
      <c r="R124" s="362"/>
      <c r="S124" s="362">
        <f>ROUND('10波及計算'!Y92,)</f>
        <v>0</v>
      </c>
      <c r="T124" s="362"/>
      <c r="U124" s="362"/>
      <c r="V124" s="362">
        <f>ROUND('10波及計算'!Z92,)</f>
        <v>0</v>
      </c>
      <c r="W124" s="362"/>
      <c r="X124" s="362"/>
      <c r="Y124" s="362">
        <f ca="1">ROUND('10波及計算'!AA92,)</f>
        <v>0</v>
      </c>
      <c r="Z124" s="362"/>
      <c r="AA124" s="362"/>
      <c r="AB124" s="362">
        <f t="shared" ca="1" si="6"/>
        <v>0</v>
      </c>
      <c r="AC124" s="362"/>
      <c r="AD124" s="362"/>
      <c r="AE124" s="302" t="s">
        <v>124</v>
      </c>
    </row>
    <row r="125" spans="1:31" x14ac:dyDescent="0.2">
      <c r="A125" s="363" t="s">
        <v>113</v>
      </c>
      <c r="B125" s="364"/>
      <c r="C125" s="364"/>
      <c r="D125" s="364"/>
      <c r="E125" s="364"/>
      <c r="F125" s="365"/>
      <c r="G125" s="361">
        <f>ROUND('10波及計算'!U93,)</f>
        <v>0</v>
      </c>
      <c r="H125" s="361"/>
      <c r="I125" s="361"/>
      <c r="J125" s="361">
        <f>ROUND('10波及計算'!V93,)</f>
        <v>0</v>
      </c>
      <c r="K125" s="361"/>
      <c r="L125" s="361"/>
      <c r="M125" s="361">
        <f ca="1">ROUND('10波及計算'!W93,)</f>
        <v>0</v>
      </c>
      <c r="N125" s="361"/>
      <c r="O125" s="361"/>
      <c r="P125" s="361">
        <f t="shared" ca="1" si="5"/>
        <v>0</v>
      </c>
      <c r="Q125" s="361"/>
      <c r="R125" s="361"/>
      <c r="S125" s="361">
        <f>ROUND('10波及計算'!Y93,)</f>
        <v>0</v>
      </c>
      <c r="T125" s="361"/>
      <c r="U125" s="361"/>
      <c r="V125" s="361">
        <f>ROUND('10波及計算'!Z93,)</f>
        <v>0</v>
      </c>
      <c r="W125" s="361"/>
      <c r="X125" s="361"/>
      <c r="Y125" s="361">
        <f ca="1">ROUND('10波及計算'!AA93,)</f>
        <v>0</v>
      </c>
      <c r="Z125" s="361"/>
      <c r="AA125" s="361"/>
      <c r="AB125" s="361">
        <f t="shared" ca="1" si="6"/>
        <v>0</v>
      </c>
      <c r="AC125" s="361"/>
      <c r="AD125" s="361"/>
      <c r="AE125" s="304" t="s">
        <v>89</v>
      </c>
    </row>
    <row r="126" spans="1:31" x14ac:dyDescent="0.2">
      <c r="A126" s="355" t="s">
        <v>69</v>
      </c>
      <c r="B126" s="356"/>
      <c r="C126" s="356"/>
      <c r="D126" s="356"/>
      <c r="E126" s="356"/>
      <c r="F126" s="357"/>
      <c r="G126" s="380">
        <f>ROUND('10波及計算'!U94,)</f>
        <v>0</v>
      </c>
      <c r="H126" s="380"/>
      <c r="I126" s="380"/>
      <c r="J126" s="380">
        <f>ROUND('10波及計算'!V94,)</f>
        <v>0</v>
      </c>
      <c r="K126" s="380"/>
      <c r="L126" s="380"/>
      <c r="M126" s="380">
        <f ca="1">ROUND('10波及計算'!W94,)</f>
        <v>0</v>
      </c>
      <c r="N126" s="380"/>
      <c r="O126" s="380"/>
      <c r="P126" s="380">
        <f t="shared" ca="1" si="5"/>
        <v>0</v>
      </c>
      <c r="Q126" s="380"/>
      <c r="R126" s="380"/>
      <c r="S126" s="380">
        <f>ROUND('10波及計算'!Y94,)</f>
        <v>0</v>
      </c>
      <c r="T126" s="380"/>
      <c r="U126" s="380"/>
      <c r="V126" s="380">
        <f>ROUND('10波及計算'!Z94,)</f>
        <v>0</v>
      </c>
      <c r="W126" s="380"/>
      <c r="X126" s="380"/>
      <c r="Y126" s="380">
        <f ca="1">ROUND('10波及計算'!AA94,)</f>
        <v>0</v>
      </c>
      <c r="Z126" s="380"/>
      <c r="AA126" s="380"/>
      <c r="AB126" s="380">
        <f t="shared" ca="1" si="6"/>
        <v>0</v>
      </c>
      <c r="AC126" s="380"/>
      <c r="AD126" s="380"/>
      <c r="AE126" s="303" t="s">
        <v>90</v>
      </c>
    </row>
    <row r="127" spans="1:31" x14ac:dyDescent="0.2">
      <c r="A127" s="358" t="s">
        <v>602</v>
      </c>
      <c r="B127" s="359"/>
      <c r="C127" s="359"/>
      <c r="D127" s="359"/>
      <c r="E127" s="359"/>
      <c r="F127" s="360"/>
      <c r="G127" s="362">
        <f>ROUND('10波及計算'!U95,)</f>
        <v>0</v>
      </c>
      <c r="H127" s="362"/>
      <c r="I127" s="362"/>
      <c r="J127" s="362">
        <f>ROUND('10波及計算'!V95,)</f>
        <v>0</v>
      </c>
      <c r="K127" s="362"/>
      <c r="L127" s="362"/>
      <c r="M127" s="362">
        <f ca="1">ROUND('10波及計算'!W95,)</f>
        <v>0</v>
      </c>
      <c r="N127" s="362"/>
      <c r="O127" s="362"/>
      <c r="P127" s="362">
        <f t="shared" ca="1" si="5"/>
        <v>0</v>
      </c>
      <c r="Q127" s="362"/>
      <c r="R127" s="362"/>
      <c r="S127" s="362">
        <f>ROUND('10波及計算'!Y95,)</f>
        <v>0</v>
      </c>
      <c r="T127" s="362"/>
      <c r="U127" s="362"/>
      <c r="V127" s="362">
        <f>ROUND('10波及計算'!Z95,)</f>
        <v>0</v>
      </c>
      <c r="W127" s="362"/>
      <c r="X127" s="362"/>
      <c r="Y127" s="362">
        <f ca="1">ROUND('10波及計算'!AA95,)</f>
        <v>0</v>
      </c>
      <c r="Z127" s="362"/>
      <c r="AA127" s="362"/>
      <c r="AB127" s="362">
        <f t="shared" ca="1" si="6"/>
        <v>0</v>
      </c>
      <c r="AC127" s="362"/>
      <c r="AD127" s="362"/>
      <c r="AE127" s="302" t="s">
        <v>91</v>
      </c>
    </row>
    <row r="128" spans="1:31" x14ac:dyDescent="0.2">
      <c r="A128" s="363" t="s">
        <v>603</v>
      </c>
      <c r="B128" s="364"/>
      <c r="C128" s="364"/>
      <c r="D128" s="364"/>
      <c r="E128" s="364"/>
      <c r="F128" s="365"/>
      <c r="G128" s="361">
        <f>ROUND('10波及計算'!U96,)</f>
        <v>0</v>
      </c>
      <c r="H128" s="361"/>
      <c r="I128" s="361"/>
      <c r="J128" s="361">
        <f>ROUND('10波及計算'!V96,)</f>
        <v>0</v>
      </c>
      <c r="K128" s="361"/>
      <c r="L128" s="361"/>
      <c r="M128" s="361">
        <f ca="1">ROUND('10波及計算'!W96,)</f>
        <v>0</v>
      </c>
      <c r="N128" s="361"/>
      <c r="O128" s="361"/>
      <c r="P128" s="361">
        <f t="shared" ca="1" si="5"/>
        <v>0</v>
      </c>
      <c r="Q128" s="361"/>
      <c r="R128" s="361"/>
      <c r="S128" s="361">
        <f>ROUND('10波及計算'!Y96,)</f>
        <v>0</v>
      </c>
      <c r="T128" s="361"/>
      <c r="U128" s="361"/>
      <c r="V128" s="361">
        <f>ROUND('10波及計算'!Z96,)</f>
        <v>0</v>
      </c>
      <c r="W128" s="361"/>
      <c r="X128" s="361"/>
      <c r="Y128" s="361">
        <f ca="1">ROUND('10波及計算'!AA96,)</f>
        <v>0</v>
      </c>
      <c r="Z128" s="361"/>
      <c r="AA128" s="361"/>
      <c r="AB128" s="361">
        <f t="shared" ca="1" si="6"/>
        <v>0</v>
      </c>
      <c r="AC128" s="361"/>
      <c r="AD128" s="361"/>
      <c r="AE128" s="304" t="s">
        <v>92</v>
      </c>
    </row>
    <row r="129" spans="1:31" x14ac:dyDescent="0.2">
      <c r="A129" s="355" t="s">
        <v>114</v>
      </c>
      <c r="B129" s="356"/>
      <c r="C129" s="356"/>
      <c r="D129" s="356"/>
      <c r="E129" s="356"/>
      <c r="F129" s="357"/>
      <c r="G129" s="380">
        <f>ROUND('10波及計算'!U97,)</f>
        <v>0</v>
      </c>
      <c r="H129" s="380"/>
      <c r="I129" s="380"/>
      <c r="J129" s="380">
        <f>ROUND('10波及計算'!V97,)</f>
        <v>0</v>
      </c>
      <c r="K129" s="380"/>
      <c r="L129" s="380"/>
      <c r="M129" s="380">
        <f ca="1">ROUND('10波及計算'!W97,)</f>
        <v>0</v>
      </c>
      <c r="N129" s="380"/>
      <c r="O129" s="380"/>
      <c r="P129" s="380">
        <f t="shared" ca="1" si="5"/>
        <v>0</v>
      </c>
      <c r="Q129" s="380"/>
      <c r="R129" s="380"/>
      <c r="S129" s="380">
        <f>ROUND('10波及計算'!Y97,)</f>
        <v>0</v>
      </c>
      <c r="T129" s="380"/>
      <c r="U129" s="380"/>
      <c r="V129" s="380">
        <f>ROUND('10波及計算'!Z97,)</f>
        <v>0</v>
      </c>
      <c r="W129" s="380"/>
      <c r="X129" s="380"/>
      <c r="Y129" s="380">
        <f ca="1">ROUND('10波及計算'!AA97,)</f>
        <v>0</v>
      </c>
      <c r="Z129" s="380"/>
      <c r="AA129" s="380"/>
      <c r="AB129" s="380">
        <f t="shared" ca="1" si="6"/>
        <v>0</v>
      </c>
      <c r="AC129" s="380"/>
      <c r="AD129" s="380"/>
      <c r="AE129" s="303" t="s">
        <v>125</v>
      </c>
    </row>
    <row r="130" spans="1:31" x14ac:dyDescent="0.2">
      <c r="A130" s="358" t="s">
        <v>71</v>
      </c>
      <c r="B130" s="359"/>
      <c r="C130" s="359"/>
      <c r="D130" s="359"/>
      <c r="E130" s="359"/>
      <c r="F130" s="360"/>
      <c r="G130" s="362">
        <f>ROUND('10波及計算'!U98,)</f>
        <v>0</v>
      </c>
      <c r="H130" s="362"/>
      <c r="I130" s="362"/>
      <c r="J130" s="362">
        <f>ROUND('10波及計算'!V98,)</f>
        <v>0</v>
      </c>
      <c r="K130" s="362"/>
      <c r="L130" s="362"/>
      <c r="M130" s="362">
        <f ca="1">ROUND('10波及計算'!W98,)</f>
        <v>0</v>
      </c>
      <c r="N130" s="362"/>
      <c r="O130" s="362"/>
      <c r="P130" s="362">
        <f t="shared" ca="1" si="5"/>
        <v>0</v>
      </c>
      <c r="Q130" s="362"/>
      <c r="R130" s="362"/>
      <c r="S130" s="362">
        <f>ROUND('10波及計算'!Y98,)</f>
        <v>0</v>
      </c>
      <c r="T130" s="362"/>
      <c r="U130" s="362"/>
      <c r="V130" s="362">
        <f>ROUND('10波及計算'!Z98,)</f>
        <v>0</v>
      </c>
      <c r="W130" s="362"/>
      <c r="X130" s="362"/>
      <c r="Y130" s="362">
        <f ca="1">ROUND('10波及計算'!AA98,)</f>
        <v>0</v>
      </c>
      <c r="Z130" s="362"/>
      <c r="AA130" s="362"/>
      <c r="AB130" s="362">
        <f t="shared" ca="1" si="6"/>
        <v>0</v>
      </c>
      <c r="AC130" s="362"/>
      <c r="AD130" s="362"/>
      <c r="AE130" s="302" t="s">
        <v>94</v>
      </c>
    </row>
    <row r="131" spans="1:31" x14ac:dyDescent="0.2">
      <c r="A131" s="363" t="s">
        <v>72</v>
      </c>
      <c r="B131" s="364"/>
      <c r="C131" s="364"/>
      <c r="D131" s="364"/>
      <c r="E131" s="364"/>
      <c r="F131" s="365"/>
      <c r="G131" s="361">
        <f>ROUND('10波及計算'!U99,)</f>
        <v>0</v>
      </c>
      <c r="H131" s="361"/>
      <c r="I131" s="361"/>
      <c r="J131" s="361">
        <f>ROUND('10波及計算'!V99,)</f>
        <v>0</v>
      </c>
      <c r="K131" s="361"/>
      <c r="L131" s="361"/>
      <c r="M131" s="361">
        <f ca="1">ROUND('10波及計算'!W99,)</f>
        <v>0</v>
      </c>
      <c r="N131" s="361"/>
      <c r="O131" s="361"/>
      <c r="P131" s="361">
        <f t="shared" ca="1" si="5"/>
        <v>0</v>
      </c>
      <c r="Q131" s="361"/>
      <c r="R131" s="361"/>
      <c r="S131" s="361">
        <f>ROUND('10波及計算'!Y99,)</f>
        <v>0</v>
      </c>
      <c r="T131" s="361"/>
      <c r="U131" s="361"/>
      <c r="V131" s="361">
        <f>ROUND('10波及計算'!Z99,)</f>
        <v>0</v>
      </c>
      <c r="W131" s="361"/>
      <c r="X131" s="361"/>
      <c r="Y131" s="361">
        <f ca="1">ROUND('10波及計算'!AA99,)</f>
        <v>0</v>
      </c>
      <c r="Z131" s="361"/>
      <c r="AA131" s="361"/>
      <c r="AB131" s="361">
        <f t="shared" ca="1" si="6"/>
        <v>0</v>
      </c>
      <c r="AC131" s="361"/>
      <c r="AD131" s="361"/>
      <c r="AE131" s="304" t="s">
        <v>95</v>
      </c>
    </row>
    <row r="132" spans="1:31" x14ac:dyDescent="0.2">
      <c r="A132" s="355" t="s">
        <v>115</v>
      </c>
      <c r="B132" s="356"/>
      <c r="C132" s="356"/>
      <c r="D132" s="356"/>
      <c r="E132" s="356"/>
      <c r="F132" s="357"/>
      <c r="G132" s="380">
        <f>ROUND('10波及計算'!U100,)</f>
        <v>0</v>
      </c>
      <c r="H132" s="380"/>
      <c r="I132" s="380"/>
      <c r="J132" s="380">
        <f>ROUND('10波及計算'!V100,)</f>
        <v>0</v>
      </c>
      <c r="K132" s="380"/>
      <c r="L132" s="380"/>
      <c r="M132" s="380">
        <f ca="1">ROUND('10波及計算'!W100,)</f>
        <v>0</v>
      </c>
      <c r="N132" s="380"/>
      <c r="O132" s="380"/>
      <c r="P132" s="380">
        <f t="shared" ca="1" si="5"/>
        <v>0</v>
      </c>
      <c r="Q132" s="380"/>
      <c r="R132" s="380"/>
      <c r="S132" s="380">
        <f>ROUND('10波及計算'!Y100,)</f>
        <v>0</v>
      </c>
      <c r="T132" s="380"/>
      <c r="U132" s="380"/>
      <c r="V132" s="380">
        <f>ROUND('10波及計算'!Z100,)</f>
        <v>0</v>
      </c>
      <c r="W132" s="380"/>
      <c r="X132" s="380"/>
      <c r="Y132" s="380">
        <f ca="1">ROUND('10波及計算'!AA100,)</f>
        <v>0</v>
      </c>
      <c r="Z132" s="380"/>
      <c r="AA132" s="380"/>
      <c r="AB132" s="380">
        <f t="shared" ca="1" si="6"/>
        <v>0</v>
      </c>
      <c r="AC132" s="380"/>
      <c r="AD132" s="380"/>
      <c r="AE132" s="303" t="s">
        <v>96</v>
      </c>
    </row>
    <row r="133" spans="1:31" x14ac:dyDescent="0.2">
      <c r="A133" s="355" t="s">
        <v>74</v>
      </c>
      <c r="B133" s="356"/>
      <c r="C133" s="356"/>
      <c r="D133" s="356"/>
      <c r="E133" s="356"/>
      <c r="F133" s="357"/>
      <c r="G133" s="380">
        <f>ROUND('10波及計算'!U101,)</f>
        <v>0</v>
      </c>
      <c r="H133" s="380"/>
      <c r="I133" s="380"/>
      <c r="J133" s="380">
        <f>ROUND('10波及計算'!V101,)</f>
        <v>0</v>
      </c>
      <c r="K133" s="380"/>
      <c r="L133" s="380"/>
      <c r="M133" s="380">
        <f ca="1">ROUND('10波及計算'!W101,)</f>
        <v>0</v>
      </c>
      <c r="N133" s="380"/>
      <c r="O133" s="380"/>
      <c r="P133" s="380">
        <f t="shared" ca="1" si="5"/>
        <v>0</v>
      </c>
      <c r="Q133" s="380"/>
      <c r="R133" s="380"/>
      <c r="S133" s="380">
        <f>ROUND('10波及計算'!Y101,)</f>
        <v>0</v>
      </c>
      <c r="T133" s="380"/>
      <c r="U133" s="380"/>
      <c r="V133" s="380">
        <f>ROUND('10波及計算'!Z101,)</f>
        <v>0</v>
      </c>
      <c r="W133" s="380"/>
      <c r="X133" s="380"/>
      <c r="Y133" s="380">
        <f ca="1">ROUND('10波及計算'!AA101,)</f>
        <v>0</v>
      </c>
      <c r="Z133" s="380"/>
      <c r="AA133" s="380"/>
      <c r="AB133" s="380">
        <f t="shared" ca="1" si="6"/>
        <v>0</v>
      </c>
      <c r="AC133" s="380"/>
      <c r="AD133" s="380"/>
      <c r="AE133" s="303" t="s">
        <v>429</v>
      </c>
    </row>
    <row r="134" spans="1:31" x14ac:dyDescent="0.2">
      <c r="A134" s="358" t="s">
        <v>75</v>
      </c>
      <c r="B134" s="359"/>
      <c r="C134" s="359"/>
      <c r="D134" s="359"/>
      <c r="E134" s="359"/>
      <c r="F134" s="360"/>
      <c r="G134" s="362">
        <f>ROUND('10波及計算'!U102,)</f>
        <v>0</v>
      </c>
      <c r="H134" s="362"/>
      <c r="I134" s="362"/>
      <c r="J134" s="362">
        <f>ROUND('10波及計算'!V102,)</f>
        <v>0</v>
      </c>
      <c r="K134" s="362"/>
      <c r="L134" s="362"/>
      <c r="M134" s="362">
        <f ca="1">ROUND('10波及計算'!W102,)</f>
        <v>0</v>
      </c>
      <c r="N134" s="362"/>
      <c r="O134" s="362"/>
      <c r="P134" s="362">
        <f t="shared" ca="1" si="5"/>
        <v>0</v>
      </c>
      <c r="Q134" s="362"/>
      <c r="R134" s="362"/>
      <c r="S134" s="362">
        <f>ROUND('10波及計算'!Y102,)</f>
        <v>0</v>
      </c>
      <c r="T134" s="362"/>
      <c r="U134" s="362"/>
      <c r="V134" s="362">
        <f>ROUND('10波及計算'!Z102,)</f>
        <v>0</v>
      </c>
      <c r="W134" s="362"/>
      <c r="X134" s="362"/>
      <c r="Y134" s="362">
        <f ca="1">ROUND('10波及計算'!AA102,)</f>
        <v>0</v>
      </c>
      <c r="Z134" s="362"/>
      <c r="AA134" s="362"/>
      <c r="AB134" s="362">
        <f t="shared" ca="1" si="6"/>
        <v>0</v>
      </c>
      <c r="AC134" s="362"/>
      <c r="AD134" s="362"/>
      <c r="AE134" s="302" t="s">
        <v>98</v>
      </c>
    </row>
    <row r="135" spans="1:31" x14ac:dyDescent="0.2">
      <c r="A135" s="403" t="s">
        <v>116</v>
      </c>
      <c r="B135" s="404"/>
      <c r="C135" s="404"/>
      <c r="D135" s="404"/>
      <c r="E135" s="404"/>
      <c r="F135" s="405"/>
      <c r="G135" s="362">
        <f>SUM(G122:I134)</f>
        <v>0</v>
      </c>
      <c r="H135" s="362"/>
      <c r="I135" s="362"/>
      <c r="J135" s="362">
        <f>SUM(J122:L134)</f>
        <v>0</v>
      </c>
      <c r="K135" s="362"/>
      <c r="L135" s="362"/>
      <c r="M135" s="362">
        <f ca="1">SUM(M122:O134)</f>
        <v>0</v>
      </c>
      <c r="N135" s="362"/>
      <c r="O135" s="362"/>
      <c r="P135" s="362">
        <f ca="1">SUM(P122:R134)</f>
        <v>0</v>
      </c>
      <c r="Q135" s="362"/>
      <c r="R135" s="362"/>
      <c r="S135" s="362">
        <f>SUM(S122:U134)</f>
        <v>0</v>
      </c>
      <c r="T135" s="362"/>
      <c r="U135" s="362"/>
      <c r="V135" s="362">
        <f>SUM(V122:X134)</f>
        <v>0</v>
      </c>
      <c r="W135" s="362"/>
      <c r="X135" s="362"/>
      <c r="Y135" s="362">
        <f ca="1">SUM(Y122:AA134)</f>
        <v>0</v>
      </c>
      <c r="Z135" s="362"/>
      <c r="AA135" s="362"/>
      <c r="AB135" s="362">
        <f ca="1">SUM(AB122:AD134)</f>
        <v>0</v>
      </c>
      <c r="AC135" s="362"/>
      <c r="AD135" s="362"/>
      <c r="AE135" s="302" t="s">
        <v>126</v>
      </c>
    </row>
    <row r="136" spans="1:31" x14ac:dyDescent="0.2">
      <c r="A136" s="17" t="s">
        <v>148</v>
      </c>
      <c r="B136" s="14"/>
      <c r="C136" s="14"/>
      <c r="D136" s="14"/>
    </row>
    <row r="137" spans="1:31" x14ac:dyDescent="0.2">
      <c r="A137" s="65"/>
      <c r="B137" s="14"/>
      <c r="C137" s="14"/>
      <c r="D137" s="14"/>
    </row>
    <row r="140" spans="1:31" x14ac:dyDescent="0.2">
      <c r="C140" s="12" t="s">
        <v>208</v>
      </c>
      <c r="D140" s="12" t="s">
        <v>209</v>
      </c>
    </row>
    <row r="141" spans="1:31" x14ac:dyDescent="0.2">
      <c r="B141" s="12" t="s">
        <v>86</v>
      </c>
      <c r="C141" s="122">
        <f ca="1">P122</f>
        <v>0</v>
      </c>
      <c r="D141" s="122">
        <f ca="1">AB122</f>
        <v>0</v>
      </c>
    </row>
    <row r="142" spans="1:31" x14ac:dyDescent="0.2">
      <c r="B142" s="12" t="s">
        <v>87</v>
      </c>
      <c r="C142" s="122">
        <f t="shared" ref="C142:C153" ca="1" si="7">P123</f>
        <v>0</v>
      </c>
      <c r="D142" s="122">
        <f t="shared" ref="D142:D153" ca="1" si="8">AB123</f>
        <v>0</v>
      </c>
    </row>
    <row r="143" spans="1:31" x14ac:dyDescent="0.2">
      <c r="B143" s="12" t="s">
        <v>124</v>
      </c>
      <c r="C143" s="122">
        <f t="shared" ca="1" si="7"/>
        <v>0</v>
      </c>
      <c r="D143" s="122">
        <f t="shared" ca="1" si="8"/>
        <v>0</v>
      </c>
    </row>
    <row r="144" spans="1:31" x14ac:dyDescent="0.2">
      <c r="B144" s="12" t="s">
        <v>89</v>
      </c>
      <c r="C144" s="122">
        <f t="shared" ca="1" si="7"/>
        <v>0</v>
      </c>
      <c r="D144" s="122">
        <f t="shared" ca="1" si="8"/>
        <v>0</v>
      </c>
    </row>
    <row r="145" spans="2:4" x14ac:dyDescent="0.2">
      <c r="B145" s="12" t="s">
        <v>90</v>
      </c>
      <c r="C145" s="122">
        <f t="shared" ca="1" si="7"/>
        <v>0</v>
      </c>
      <c r="D145" s="122">
        <f t="shared" ca="1" si="8"/>
        <v>0</v>
      </c>
    </row>
    <row r="146" spans="2:4" x14ac:dyDescent="0.2">
      <c r="B146" s="12" t="s">
        <v>91</v>
      </c>
      <c r="C146" s="122">
        <f t="shared" ca="1" si="7"/>
        <v>0</v>
      </c>
      <c r="D146" s="122">
        <f t="shared" ca="1" si="8"/>
        <v>0</v>
      </c>
    </row>
    <row r="147" spans="2:4" x14ac:dyDescent="0.2">
      <c r="B147" s="12" t="s">
        <v>92</v>
      </c>
      <c r="C147" s="122">
        <f t="shared" ca="1" si="7"/>
        <v>0</v>
      </c>
      <c r="D147" s="122">
        <f t="shared" ca="1" si="8"/>
        <v>0</v>
      </c>
    </row>
    <row r="148" spans="2:4" x14ac:dyDescent="0.2">
      <c r="B148" s="12" t="s">
        <v>125</v>
      </c>
      <c r="C148" s="122">
        <f t="shared" ca="1" si="7"/>
        <v>0</v>
      </c>
      <c r="D148" s="122">
        <f t="shared" ca="1" si="8"/>
        <v>0</v>
      </c>
    </row>
    <row r="149" spans="2:4" x14ac:dyDescent="0.2">
      <c r="B149" s="12" t="s">
        <v>94</v>
      </c>
      <c r="C149" s="122">
        <f t="shared" ca="1" si="7"/>
        <v>0</v>
      </c>
      <c r="D149" s="122">
        <f t="shared" ca="1" si="8"/>
        <v>0</v>
      </c>
    </row>
    <row r="150" spans="2:4" x14ac:dyDescent="0.2">
      <c r="B150" s="12" t="s">
        <v>95</v>
      </c>
      <c r="C150" s="122">
        <f t="shared" ca="1" si="7"/>
        <v>0</v>
      </c>
      <c r="D150" s="122">
        <f t="shared" ca="1" si="8"/>
        <v>0</v>
      </c>
    </row>
    <row r="151" spans="2:4" x14ac:dyDescent="0.2">
      <c r="B151" s="12" t="s">
        <v>96</v>
      </c>
      <c r="C151" s="122">
        <f t="shared" ca="1" si="7"/>
        <v>0</v>
      </c>
      <c r="D151" s="122">
        <f t="shared" ca="1" si="8"/>
        <v>0</v>
      </c>
    </row>
    <row r="152" spans="2:4" x14ac:dyDescent="0.2">
      <c r="B152" s="12" t="s">
        <v>207</v>
      </c>
      <c r="C152" s="122">
        <f t="shared" ca="1" si="7"/>
        <v>0</v>
      </c>
      <c r="D152" s="122">
        <f t="shared" ca="1" si="8"/>
        <v>0</v>
      </c>
    </row>
    <row r="153" spans="2:4" x14ac:dyDescent="0.2">
      <c r="B153" s="12" t="s">
        <v>98</v>
      </c>
      <c r="C153" s="122">
        <f t="shared" ca="1" si="7"/>
        <v>0</v>
      </c>
      <c r="D153" s="122">
        <f t="shared" ca="1" si="8"/>
        <v>0</v>
      </c>
    </row>
    <row r="162" spans="2:3" x14ac:dyDescent="0.2">
      <c r="B162" s="12" t="s">
        <v>592</v>
      </c>
    </row>
    <row r="163" spans="2:3" x14ac:dyDescent="0.2">
      <c r="B163" s="12" t="s">
        <v>434</v>
      </c>
    </row>
    <row r="165" spans="2:3" x14ac:dyDescent="0.2">
      <c r="B165" s="12" t="s">
        <v>104</v>
      </c>
    </row>
    <row r="166" spans="2:3" x14ac:dyDescent="0.2">
      <c r="C166" s="133" t="s">
        <v>330</v>
      </c>
    </row>
    <row r="167" spans="2:3" x14ac:dyDescent="0.2">
      <c r="C167" s="12" t="s">
        <v>103</v>
      </c>
    </row>
    <row r="169" spans="2:3" x14ac:dyDescent="0.2">
      <c r="B169" s="12" t="s">
        <v>105</v>
      </c>
    </row>
    <row r="171" spans="2:3" x14ac:dyDescent="0.2">
      <c r="B171" s="12" t="s">
        <v>106</v>
      </c>
    </row>
    <row r="172" spans="2:3" x14ac:dyDescent="0.2">
      <c r="C172" s="12" t="s">
        <v>145</v>
      </c>
    </row>
    <row r="173" spans="2:3" x14ac:dyDescent="0.2">
      <c r="C173" s="12" t="s">
        <v>146</v>
      </c>
    </row>
    <row r="175" spans="2:3" x14ac:dyDescent="0.2">
      <c r="B175" s="12" t="s">
        <v>147</v>
      </c>
    </row>
    <row r="176" spans="2:3" x14ac:dyDescent="0.2">
      <c r="B176" s="12" t="s">
        <v>588</v>
      </c>
    </row>
    <row r="177" spans="2:3" x14ac:dyDescent="0.2">
      <c r="B177" s="12" t="s">
        <v>233</v>
      </c>
    </row>
    <row r="180" spans="2:3" x14ac:dyDescent="0.2">
      <c r="B180" s="12" t="s">
        <v>586</v>
      </c>
    </row>
    <row r="181" spans="2:3" x14ac:dyDescent="0.2">
      <c r="B181" s="12" t="s">
        <v>587</v>
      </c>
    </row>
    <row r="182" spans="2:3" x14ac:dyDescent="0.2">
      <c r="B182" s="12" t="s">
        <v>333</v>
      </c>
      <c r="C182" s="12" t="s">
        <v>430</v>
      </c>
    </row>
    <row r="185" spans="2:3" x14ac:dyDescent="0.2">
      <c r="B185" s="12" t="s">
        <v>408</v>
      </c>
    </row>
    <row r="186" spans="2:3" x14ac:dyDescent="0.2">
      <c r="C186" s="12" t="s">
        <v>431</v>
      </c>
    </row>
    <row r="194" spans="2:2" x14ac:dyDescent="0.2">
      <c r="B194" s="12" t="s">
        <v>137</v>
      </c>
    </row>
    <row r="195" spans="2:2" x14ac:dyDescent="0.2">
      <c r="B195" s="12" t="s">
        <v>138</v>
      </c>
    </row>
    <row r="197" spans="2:2" x14ac:dyDescent="0.2">
      <c r="B197" s="12" t="s">
        <v>139</v>
      </c>
    </row>
    <row r="198" spans="2:2" x14ac:dyDescent="0.2">
      <c r="B198" s="12" t="s">
        <v>140</v>
      </c>
    </row>
    <row r="199" spans="2:2" x14ac:dyDescent="0.2">
      <c r="B199" s="12" t="s">
        <v>141</v>
      </c>
    </row>
    <row r="200" spans="2:2" x14ac:dyDescent="0.2">
      <c r="B200" s="12" t="s">
        <v>142</v>
      </c>
    </row>
    <row r="201" spans="2:2" x14ac:dyDescent="0.2">
      <c r="B201" s="12" t="s">
        <v>143</v>
      </c>
    </row>
    <row r="202" spans="2:2" x14ac:dyDescent="0.2">
      <c r="B202" s="12" t="s">
        <v>144</v>
      </c>
    </row>
    <row r="203" spans="2:2" x14ac:dyDescent="0.2">
      <c r="B203" s="12" t="s">
        <v>409</v>
      </c>
    </row>
  </sheetData>
  <mergeCells count="295">
    <mergeCell ref="S134:U134"/>
    <mergeCell ref="V134:X134"/>
    <mergeCell ref="Y134:AA134"/>
    <mergeCell ref="AB134:AD134"/>
    <mergeCell ref="G135:I135"/>
    <mergeCell ref="J135:L135"/>
    <mergeCell ref="M135:O135"/>
    <mergeCell ref="P135:R135"/>
    <mergeCell ref="S135:U135"/>
    <mergeCell ref="V135:X135"/>
    <mergeCell ref="Y135:AA135"/>
    <mergeCell ref="AB135:AD135"/>
    <mergeCell ref="AB133:AD133"/>
    <mergeCell ref="S130:U130"/>
    <mergeCell ref="V130:X130"/>
    <mergeCell ref="Y130:AA130"/>
    <mergeCell ref="AB130:AD130"/>
    <mergeCell ref="G131:I131"/>
    <mergeCell ref="J131:L131"/>
    <mergeCell ref="M131:O131"/>
    <mergeCell ref="P131:R131"/>
    <mergeCell ref="S131:U131"/>
    <mergeCell ref="V131:X131"/>
    <mergeCell ref="Y131:AA131"/>
    <mergeCell ref="AB131:AD131"/>
    <mergeCell ref="S132:U132"/>
    <mergeCell ref="V132:X132"/>
    <mergeCell ref="Y132:AA132"/>
    <mergeCell ref="AB132:AD132"/>
    <mergeCell ref="G133:I133"/>
    <mergeCell ref="J133:L133"/>
    <mergeCell ref="M133:O133"/>
    <mergeCell ref="P133:R133"/>
    <mergeCell ref="S133:U133"/>
    <mergeCell ref="V133:X133"/>
    <mergeCell ref="Y133:AA133"/>
    <mergeCell ref="S128:U128"/>
    <mergeCell ref="V128:X128"/>
    <mergeCell ref="Y128:AA128"/>
    <mergeCell ref="AB128:AD128"/>
    <mergeCell ref="G129:I129"/>
    <mergeCell ref="J129:L129"/>
    <mergeCell ref="M129:O129"/>
    <mergeCell ref="P129:R129"/>
    <mergeCell ref="S129:U129"/>
    <mergeCell ref="V129:X129"/>
    <mergeCell ref="Y129:AA129"/>
    <mergeCell ref="AB129:AD129"/>
    <mergeCell ref="J128:L128"/>
    <mergeCell ref="M128:O128"/>
    <mergeCell ref="G126:I126"/>
    <mergeCell ref="J126:L126"/>
    <mergeCell ref="M126:O126"/>
    <mergeCell ref="P126:R126"/>
    <mergeCell ref="S126:U126"/>
    <mergeCell ref="V126:X126"/>
    <mergeCell ref="Y126:AA126"/>
    <mergeCell ref="AB126:AD126"/>
    <mergeCell ref="S127:U127"/>
    <mergeCell ref="V127:X127"/>
    <mergeCell ref="Y127:AA127"/>
    <mergeCell ref="AB127:AD127"/>
    <mergeCell ref="M124:O124"/>
    <mergeCell ref="P124:R124"/>
    <mergeCell ref="S124:U124"/>
    <mergeCell ref="V124:X124"/>
    <mergeCell ref="Y124:AA124"/>
    <mergeCell ref="AB124:AD124"/>
    <mergeCell ref="S125:U125"/>
    <mergeCell ref="V125:X125"/>
    <mergeCell ref="Y125:AA125"/>
    <mergeCell ref="AB125:AD125"/>
    <mergeCell ref="E73:H73"/>
    <mergeCell ref="Q69:T69"/>
    <mergeCell ref="U69:X69"/>
    <mergeCell ref="Y69:AB69"/>
    <mergeCell ref="Q73:T73"/>
    <mergeCell ref="U73:X73"/>
    <mergeCell ref="Y73:AB73"/>
    <mergeCell ref="Y65:AB65"/>
    <mergeCell ref="S123:U123"/>
    <mergeCell ref="V123:X123"/>
    <mergeCell ref="Y123:AA123"/>
    <mergeCell ref="AB123:AD123"/>
    <mergeCell ref="G119:R119"/>
    <mergeCell ref="S119:AD119"/>
    <mergeCell ref="AE119:AE121"/>
    <mergeCell ref="G120:I121"/>
    <mergeCell ref="J120:L121"/>
    <mergeCell ref="M120:O121"/>
    <mergeCell ref="P120:R121"/>
    <mergeCell ref="S120:U121"/>
    <mergeCell ref="V120:X121"/>
    <mergeCell ref="Y120:AA121"/>
    <mergeCell ref="AB120:AD121"/>
    <mergeCell ref="A134:F134"/>
    <mergeCell ref="A135:F135"/>
    <mergeCell ref="A131:F131"/>
    <mergeCell ref="A132:F132"/>
    <mergeCell ref="A133:F133"/>
    <mergeCell ref="G132:I132"/>
    <mergeCell ref="J132:L132"/>
    <mergeCell ref="M132:O132"/>
    <mergeCell ref="P132:R132"/>
    <mergeCell ref="G134:I134"/>
    <mergeCell ref="J134:L134"/>
    <mergeCell ref="M134:O134"/>
    <mergeCell ref="P134:R134"/>
    <mergeCell ref="A67:D67"/>
    <mergeCell ref="A66:D66"/>
    <mergeCell ref="E66:H66"/>
    <mergeCell ref="E67:H67"/>
    <mergeCell ref="E68:H68"/>
    <mergeCell ref="E69:H69"/>
    <mergeCell ref="E70:H70"/>
    <mergeCell ref="E71:H71"/>
    <mergeCell ref="E72:H72"/>
    <mergeCell ref="A72:D72"/>
    <mergeCell ref="A71:D71"/>
    <mergeCell ref="A70:D70"/>
    <mergeCell ref="A69:D69"/>
    <mergeCell ref="A68:D68"/>
    <mergeCell ref="A65:D65"/>
    <mergeCell ref="A64:D64"/>
    <mergeCell ref="A63:D63"/>
    <mergeCell ref="A62:D62"/>
    <mergeCell ref="Q58:T59"/>
    <mergeCell ref="U58:X59"/>
    <mergeCell ref="A57:D59"/>
    <mergeCell ref="E58:H59"/>
    <mergeCell ref="I57:X57"/>
    <mergeCell ref="E57:H57"/>
    <mergeCell ref="I58:L59"/>
    <mergeCell ref="A61:D61"/>
    <mergeCell ref="A60:D60"/>
    <mergeCell ref="I61:L61"/>
    <mergeCell ref="M61:P61"/>
    <mergeCell ref="Q61:T61"/>
    <mergeCell ref="U61:X61"/>
    <mergeCell ref="I65:L65"/>
    <mergeCell ref="M65:P65"/>
    <mergeCell ref="Q65:T65"/>
    <mergeCell ref="U65:X65"/>
    <mergeCell ref="AC65:AF65"/>
    <mergeCell ref="AG57:AG59"/>
    <mergeCell ref="E60:H60"/>
    <mergeCell ref="E61:H61"/>
    <mergeCell ref="E62:H62"/>
    <mergeCell ref="E63:H63"/>
    <mergeCell ref="Y57:AB59"/>
    <mergeCell ref="AC57:AF59"/>
    <mergeCell ref="E64:H64"/>
    <mergeCell ref="E65:H65"/>
    <mergeCell ref="M58:P59"/>
    <mergeCell ref="I64:L64"/>
    <mergeCell ref="M64:P64"/>
    <mergeCell ref="Q64:T64"/>
    <mergeCell ref="U64:X64"/>
    <mergeCell ref="Y64:AB64"/>
    <mergeCell ref="AC64:AF64"/>
    <mergeCell ref="Y61:AB61"/>
    <mergeCell ref="AC61:AF61"/>
    <mergeCell ref="I60:L60"/>
    <mergeCell ref="M60:P60"/>
    <mergeCell ref="Q60:T60"/>
    <mergeCell ref="U60:X60"/>
    <mergeCell ref="Y60:AB60"/>
    <mergeCell ref="AC60:AF60"/>
    <mergeCell ref="I63:L63"/>
    <mergeCell ref="M63:P63"/>
    <mergeCell ref="Q63:T63"/>
    <mergeCell ref="U63:X63"/>
    <mergeCell ref="Y63:AB63"/>
    <mergeCell ref="AC63:AF63"/>
    <mergeCell ref="I62:L62"/>
    <mergeCell ref="M62:P62"/>
    <mergeCell ref="Q62:T62"/>
    <mergeCell ref="U62:X62"/>
    <mergeCell ref="Y62:AB62"/>
    <mergeCell ref="AC62:AF62"/>
    <mergeCell ref="I67:L67"/>
    <mergeCell ref="M67:P67"/>
    <mergeCell ref="Q67:T67"/>
    <mergeCell ref="U67:X67"/>
    <mergeCell ref="Y67:AB67"/>
    <mergeCell ref="AC67:AF67"/>
    <mergeCell ref="I66:L66"/>
    <mergeCell ref="M66:P66"/>
    <mergeCell ref="Q66:T66"/>
    <mergeCell ref="U66:X66"/>
    <mergeCell ref="Y66:AB66"/>
    <mergeCell ref="AC66:AF66"/>
    <mergeCell ref="AC69:AF69"/>
    <mergeCell ref="I68:L68"/>
    <mergeCell ref="M68:P68"/>
    <mergeCell ref="Q68:T68"/>
    <mergeCell ref="U68:X68"/>
    <mergeCell ref="Y68:AB68"/>
    <mergeCell ref="AC68:AF68"/>
    <mergeCell ref="M71:P71"/>
    <mergeCell ref="Q71:T71"/>
    <mergeCell ref="U71:X71"/>
    <mergeCell ref="Y71:AB71"/>
    <mergeCell ref="AC71:AF71"/>
    <mergeCell ref="I70:L70"/>
    <mergeCell ref="M70:P70"/>
    <mergeCell ref="Q70:T70"/>
    <mergeCell ref="U70:X70"/>
    <mergeCell ref="Y70:AB70"/>
    <mergeCell ref="AC70:AF70"/>
    <mergeCell ref="I71:L71"/>
    <mergeCell ref="I69:L69"/>
    <mergeCell ref="M69:P69"/>
    <mergeCell ref="AC73:AF73"/>
    <mergeCell ref="I72:L72"/>
    <mergeCell ref="M72:P72"/>
    <mergeCell ref="Q72:T72"/>
    <mergeCell ref="U72:X72"/>
    <mergeCell ref="Y72:AB72"/>
    <mergeCell ref="AC72:AF72"/>
    <mergeCell ref="I73:L73"/>
    <mergeCell ref="A128:F128"/>
    <mergeCell ref="A73:D73"/>
    <mergeCell ref="A119:F121"/>
    <mergeCell ref="M73:P73"/>
    <mergeCell ref="G122:I122"/>
    <mergeCell ref="J122:L122"/>
    <mergeCell ref="M122:O122"/>
    <mergeCell ref="P122:R122"/>
    <mergeCell ref="S122:U122"/>
    <mergeCell ref="V122:X122"/>
    <mergeCell ref="Y122:AA122"/>
    <mergeCell ref="AB122:AD122"/>
    <mergeCell ref="G123:I123"/>
    <mergeCell ref="J123:L123"/>
    <mergeCell ref="M123:O123"/>
    <mergeCell ref="P123:R123"/>
    <mergeCell ref="A129:F129"/>
    <mergeCell ref="A130:F130"/>
    <mergeCell ref="G128:I128"/>
    <mergeCell ref="P128:R128"/>
    <mergeCell ref="G130:I130"/>
    <mergeCell ref="J130:L130"/>
    <mergeCell ref="M130:O130"/>
    <mergeCell ref="P130:R130"/>
    <mergeCell ref="A122:F122"/>
    <mergeCell ref="A123:F123"/>
    <mergeCell ref="A124:F124"/>
    <mergeCell ref="A125:F125"/>
    <mergeCell ref="A126:F126"/>
    <mergeCell ref="A127:F127"/>
    <mergeCell ref="G125:I125"/>
    <mergeCell ref="J125:L125"/>
    <mergeCell ref="M125:O125"/>
    <mergeCell ref="P125:R125"/>
    <mergeCell ref="G127:I127"/>
    <mergeCell ref="J127:L127"/>
    <mergeCell ref="M127:O127"/>
    <mergeCell ref="P127:R127"/>
    <mergeCell ref="G124:I124"/>
    <mergeCell ref="J124:L124"/>
    <mergeCell ref="B34:G34"/>
    <mergeCell ref="M34:Q34"/>
    <mergeCell ref="B38:G38"/>
    <mergeCell ref="B37:G37"/>
    <mergeCell ref="B36:G36"/>
    <mergeCell ref="B35:G35"/>
    <mergeCell ref="W35:AA35"/>
    <mergeCell ref="R36:V36"/>
    <mergeCell ref="W36:AA36"/>
    <mergeCell ref="R37:V37"/>
    <mergeCell ref="W37:AA37"/>
    <mergeCell ref="R38:V38"/>
    <mergeCell ref="W38:AA38"/>
    <mergeCell ref="M35:Q35"/>
    <mergeCell ref="M36:Q36"/>
    <mergeCell ref="M37:Q37"/>
    <mergeCell ref="M38:Q38"/>
    <mergeCell ref="R35:V35"/>
    <mergeCell ref="Z4:AG5"/>
    <mergeCell ref="O29:S29"/>
    <mergeCell ref="O28:S28"/>
    <mergeCell ref="O27:S27"/>
    <mergeCell ref="H35:L35"/>
    <mergeCell ref="H36:L36"/>
    <mergeCell ref="H37:L37"/>
    <mergeCell ref="H38:L38"/>
    <mergeCell ref="W34:AA34"/>
    <mergeCell ref="R34:V34"/>
    <mergeCell ref="H34:L34"/>
    <mergeCell ref="AB34:AF34"/>
    <mergeCell ref="AB35:AF35"/>
    <mergeCell ref="AB36:AF36"/>
    <mergeCell ref="AB37:AF37"/>
    <mergeCell ref="AB38:AF38"/>
  </mergeCells>
  <phoneticPr fontId="4"/>
  <pageMargins left="0.59055118110236227" right="0.59055118110236227" top="0.59055118110236227" bottom="0.39370078740157483" header="0" footer="0"/>
  <pageSetup paperSize="9" scale="98" orientation="portrait" r:id="rId1"/>
  <headerFooter>
    <oddFooter>&amp;C&amp;9&amp;P／&amp;N&amp;R&amp;9&amp;F／&amp;A</oddFooter>
  </headerFooter>
  <rowBreaks count="3" manualBreakCount="3">
    <brk id="52" max="32" man="1"/>
    <brk id="114" max="32" man="1"/>
    <brk id="156" max="3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AF78"/>
  <sheetViews>
    <sheetView view="pageBreakPreview" zoomScale="115" zoomScaleNormal="85" zoomScaleSheetLayoutView="115" workbookViewId="0">
      <selection activeCell="Q40" sqref="Q40"/>
    </sheetView>
  </sheetViews>
  <sheetFormatPr defaultColWidth="9" defaultRowHeight="13" x14ac:dyDescent="0.2"/>
  <cols>
    <col min="1" max="44" width="2.7265625" style="12" customWidth="1"/>
    <col min="45" max="16384" width="9" style="12"/>
  </cols>
  <sheetData>
    <row r="4" spans="1:32" ht="9.75" customHeight="1" x14ac:dyDescent="0.2">
      <c r="A4" s="408" t="str">
        <f>'01総括'!Z4</f>
        <v>《釧路・根室圏 》</v>
      </c>
      <c r="B4" s="408"/>
      <c r="C4" s="408"/>
      <c r="D4" s="408"/>
      <c r="E4" s="408"/>
      <c r="F4" s="408"/>
      <c r="G4" s="408"/>
    </row>
    <row r="5" spans="1:32" s="17" customFormat="1" ht="12" customHeight="1" x14ac:dyDescent="0.2">
      <c r="A5" s="408"/>
      <c r="B5" s="408"/>
      <c r="C5" s="408"/>
      <c r="D5" s="408"/>
      <c r="E5" s="408"/>
      <c r="F5" s="408"/>
      <c r="G5" s="408"/>
      <c r="AF5" s="23" t="s">
        <v>33</v>
      </c>
    </row>
    <row r="6" spans="1:32" s="17" customFormat="1" ht="9" customHeight="1" x14ac:dyDescent="0.2"/>
    <row r="7" spans="1:32" s="17" customFormat="1" ht="12.75" customHeight="1" thickBot="1" x14ac:dyDescent="0.25">
      <c r="B7" s="24" t="s">
        <v>161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</row>
    <row r="8" spans="1:32" s="17" customFormat="1" ht="12.75" customHeight="1" thickTop="1" x14ac:dyDescent="0.2">
      <c r="B8" s="25"/>
      <c r="C8" s="410" t="s">
        <v>212</v>
      </c>
      <c r="D8" s="411"/>
      <c r="E8" s="411"/>
      <c r="F8" s="411"/>
      <c r="G8" s="411"/>
      <c r="H8" s="411"/>
      <c r="I8" s="411"/>
      <c r="J8" s="412"/>
      <c r="K8" s="416">
        <f>ROUND('10波及計算'!H72,)</f>
        <v>0</v>
      </c>
      <c r="L8" s="417"/>
      <c r="M8" s="417"/>
      <c r="N8" s="418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</row>
    <row r="9" spans="1:32" s="17" customFormat="1" ht="12.75" customHeight="1" thickBot="1" x14ac:dyDescent="0.25">
      <c r="B9" s="25"/>
      <c r="C9" s="413"/>
      <c r="D9" s="414"/>
      <c r="E9" s="414"/>
      <c r="F9" s="414"/>
      <c r="G9" s="414"/>
      <c r="H9" s="414"/>
      <c r="I9" s="414"/>
      <c r="J9" s="415"/>
      <c r="K9" s="419"/>
      <c r="L9" s="420"/>
      <c r="M9" s="420"/>
      <c r="N9" s="421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2" s="17" customFormat="1" ht="12.75" customHeight="1" thickTop="1" thickBot="1" x14ac:dyDescent="0.25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</row>
    <row r="11" spans="1:32" s="17" customFormat="1" ht="12.75" customHeight="1" thickTop="1" x14ac:dyDescent="0.2">
      <c r="B11" s="25"/>
      <c r="C11" s="428" t="s">
        <v>163</v>
      </c>
      <c r="D11" s="429"/>
      <c r="E11" s="429"/>
      <c r="F11" s="430"/>
      <c r="G11" s="25"/>
      <c r="H11" s="25"/>
      <c r="I11" s="25"/>
      <c r="J11" s="25"/>
      <c r="K11" s="25"/>
      <c r="L11" s="25"/>
      <c r="M11" s="25"/>
      <c r="N11" s="25"/>
      <c r="O11" s="25"/>
      <c r="P11" s="422" t="s">
        <v>218</v>
      </c>
      <c r="Q11" s="423"/>
      <c r="R11" s="423"/>
      <c r="S11" s="424"/>
      <c r="T11" s="25"/>
      <c r="U11" s="475" t="s">
        <v>220</v>
      </c>
      <c r="V11" s="476"/>
      <c r="W11" s="476"/>
      <c r="X11" s="476"/>
      <c r="Y11" s="476"/>
      <c r="Z11" s="476"/>
      <c r="AA11" s="476"/>
      <c r="AB11" s="476"/>
      <c r="AC11" s="476"/>
      <c r="AD11" s="477"/>
    </row>
    <row r="12" spans="1:32" s="17" customFormat="1" ht="12.75" customHeight="1" thickBot="1" x14ac:dyDescent="0.25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425"/>
      <c r="Q12" s="426"/>
      <c r="R12" s="426"/>
      <c r="S12" s="427"/>
      <c r="U12" s="482">
        <f>ROUND('10波及計算'!L72,)</f>
        <v>0</v>
      </c>
      <c r="V12" s="483"/>
      <c r="W12" s="483"/>
      <c r="X12" s="483"/>
      <c r="Y12" s="483"/>
      <c r="Z12" s="483"/>
      <c r="AA12" s="483"/>
      <c r="AB12" s="483"/>
      <c r="AC12" s="478"/>
      <c r="AD12" s="479"/>
    </row>
    <row r="13" spans="1:32" s="17" customFormat="1" ht="12.75" customHeight="1" thickTop="1" x14ac:dyDescent="0.2">
      <c r="B13" s="25"/>
      <c r="C13" s="465" t="s">
        <v>171</v>
      </c>
      <c r="D13" s="466"/>
      <c r="E13" s="466"/>
      <c r="F13" s="466"/>
      <c r="G13" s="466"/>
      <c r="H13" s="466"/>
      <c r="I13" s="466"/>
      <c r="J13" s="466"/>
      <c r="K13" s="469">
        <f>ROUND('10波及計算'!J72,)</f>
        <v>0</v>
      </c>
      <c r="L13" s="470"/>
      <c r="M13" s="470"/>
      <c r="N13" s="471"/>
      <c r="P13" s="128"/>
      <c r="Q13" s="128"/>
      <c r="R13" s="128"/>
      <c r="S13" s="128"/>
      <c r="U13" s="126"/>
      <c r="V13" s="481" t="s">
        <v>213</v>
      </c>
      <c r="W13" s="481"/>
      <c r="X13" s="481"/>
      <c r="Y13" s="481"/>
      <c r="Z13" s="481"/>
      <c r="AA13" s="484">
        <f>ROUND('10波及計算'!O73,)</f>
        <v>0</v>
      </c>
      <c r="AB13" s="485"/>
      <c r="AC13" s="485"/>
      <c r="AD13" s="486"/>
    </row>
    <row r="14" spans="1:32" s="17" customFormat="1" ht="12.75" customHeight="1" thickBot="1" x14ac:dyDescent="0.25">
      <c r="B14" s="25"/>
      <c r="C14" s="467" t="s">
        <v>172</v>
      </c>
      <c r="D14" s="468"/>
      <c r="E14" s="468"/>
      <c r="F14" s="468"/>
      <c r="G14" s="468"/>
      <c r="H14" s="468"/>
      <c r="I14" s="468"/>
      <c r="J14" s="468"/>
      <c r="K14" s="472"/>
      <c r="L14" s="473"/>
      <c r="M14" s="473"/>
      <c r="N14" s="474"/>
      <c r="P14" s="43"/>
      <c r="Q14" s="43"/>
      <c r="R14" s="43"/>
      <c r="S14" s="43"/>
      <c r="U14" s="126"/>
      <c r="V14" s="480" t="s">
        <v>214</v>
      </c>
      <c r="W14" s="481"/>
      <c r="X14" s="481"/>
      <c r="Y14" s="481"/>
      <c r="Z14" s="481"/>
      <c r="AA14" s="484">
        <f>ROUND(U12-AA13,)</f>
        <v>0</v>
      </c>
      <c r="AB14" s="485"/>
      <c r="AC14" s="485"/>
      <c r="AD14" s="486"/>
    </row>
    <row r="15" spans="1:32" s="17" customFormat="1" ht="12.75" customHeight="1" thickTop="1" thickBot="1" x14ac:dyDescent="0.25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P15" s="422" t="s">
        <v>219</v>
      </c>
      <c r="Q15" s="423"/>
      <c r="R15" s="423"/>
      <c r="S15" s="424"/>
      <c r="U15" s="125"/>
      <c r="V15" s="130"/>
      <c r="W15" s="463" t="s">
        <v>221</v>
      </c>
      <c r="X15" s="463"/>
      <c r="Y15" s="463"/>
      <c r="Z15" s="464"/>
      <c r="AA15" s="460">
        <f>ROUND('10波及計算'!N72,)</f>
        <v>0</v>
      </c>
      <c r="AB15" s="461"/>
      <c r="AC15" s="461"/>
      <c r="AD15" s="462"/>
    </row>
    <row r="16" spans="1:32" s="17" customFormat="1" ht="12.75" customHeight="1" thickTop="1" x14ac:dyDescent="0.2">
      <c r="B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P16" s="425"/>
      <c r="Q16" s="426"/>
      <c r="R16" s="426"/>
      <c r="S16" s="427"/>
      <c r="T16" s="25"/>
      <c r="U16" s="322"/>
      <c r="V16" s="322" t="s">
        <v>446</v>
      </c>
      <c r="W16" s="322"/>
      <c r="X16" s="322"/>
      <c r="Y16" s="322"/>
      <c r="Z16" s="322"/>
      <c r="AA16" s="322"/>
      <c r="AB16" s="322"/>
      <c r="AC16" s="322"/>
      <c r="AD16" s="322"/>
    </row>
    <row r="17" spans="2:32" s="17" customFormat="1" ht="12.75" customHeight="1" x14ac:dyDescent="0.2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V17" s="25"/>
      <c r="W17" s="25"/>
      <c r="X17" s="25"/>
      <c r="Y17" s="25"/>
      <c r="Z17" s="25"/>
      <c r="AD17" s="25"/>
    </row>
    <row r="18" spans="2:32" s="17" customFormat="1" ht="8.25" customHeight="1" x14ac:dyDescent="0.2"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</row>
    <row r="19" spans="2:32" s="17" customFormat="1" ht="12.75" customHeight="1" x14ac:dyDescent="0.2">
      <c r="B19" s="24" t="s">
        <v>169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2:32" s="17" customFormat="1" ht="12.75" customHeight="1" x14ac:dyDescent="0.2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</row>
    <row r="21" spans="2:32" s="17" customFormat="1" ht="12.75" customHeight="1" x14ac:dyDescent="0.2">
      <c r="B21" s="25"/>
      <c r="C21" s="428" t="s">
        <v>162</v>
      </c>
      <c r="D21" s="429"/>
      <c r="E21" s="429"/>
      <c r="F21" s="430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</row>
    <row r="22" spans="2:32" s="17" customFormat="1" ht="12.75" customHeight="1" thickBot="1" x14ac:dyDescent="0.25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</row>
    <row r="23" spans="2:32" s="17" customFormat="1" ht="12.75" customHeight="1" thickTop="1" x14ac:dyDescent="0.2">
      <c r="B23" s="25"/>
      <c r="C23" s="439" t="s">
        <v>222</v>
      </c>
      <c r="D23" s="440"/>
      <c r="E23" s="440"/>
      <c r="F23" s="440"/>
      <c r="G23" s="440"/>
      <c r="H23" s="440"/>
      <c r="I23" s="440"/>
      <c r="J23" s="440"/>
      <c r="K23" s="431">
        <f>ROUND('10波及計算'!O72,)</f>
        <v>0</v>
      </c>
      <c r="L23" s="432"/>
      <c r="M23" s="432"/>
      <c r="N23" s="433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</row>
    <row r="24" spans="2:32" s="17" customFormat="1" ht="12.75" customHeight="1" thickBot="1" x14ac:dyDescent="0.25">
      <c r="B24" s="25"/>
      <c r="C24" s="437" t="s">
        <v>447</v>
      </c>
      <c r="D24" s="438"/>
      <c r="E24" s="438"/>
      <c r="F24" s="438"/>
      <c r="G24" s="438"/>
      <c r="H24" s="438"/>
      <c r="I24" s="438"/>
      <c r="J24" s="438"/>
      <c r="K24" s="434"/>
      <c r="L24" s="435"/>
      <c r="M24" s="435"/>
      <c r="N24" s="436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</row>
    <row r="25" spans="2:32" s="17" customFormat="1" ht="12.75" customHeight="1" thickTop="1" x14ac:dyDescent="0.2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</row>
    <row r="26" spans="2:32" s="17" customFormat="1" ht="12.75" customHeight="1" x14ac:dyDescent="0.2">
      <c r="B26" s="25"/>
      <c r="C26" s="428" t="s">
        <v>223</v>
      </c>
      <c r="D26" s="429"/>
      <c r="E26" s="429"/>
      <c r="F26" s="429"/>
      <c r="G26" s="430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</row>
    <row r="27" spans="2:32" s="17" customFormat="1" ht="12.75" customHeight="1" thickBot="1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</row>
    <row r="28" spans="2:32" s="17" customFormat="1" ht="12.75" customHeight="1" thickTop="1" x14ac:dyDescent="0.2">
      <c r="B28" s="25"/>
      <c r="C28" s="444" t="s">
        <v>224</v>
      </c>
      <c r="D28" s="445"/>
      <c r="E28" s="445"/>
      <c r="F28" s="445"/>
      <c r="G28" s="445"/>
      <c r="H28" s="445"/>
      <c r="I28" s="445"/>
      <c r="J28" s="446"/>
      <c r="K28" s="447" t="s">
        <v>448</v>
      </c>
      <c r="L28" s="448"/>
      <c r="M28" s="448"/>
      <c r="N28" s="449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</row>
    <row r="29" spans="2:32" s="17" customFormat="1" ht="12.75" customHeight="1" x14ac:dyDescent="0.2">
      <c r="B29" s="25"/>
      <c r="C29" s="441" t="s">
        <v>449</v>
      </c>
      <c r="D29" s="442"/>
      <c r="E29" s="442"/>
      <c r="F29" s="442"/>
      <c r="G29" s="442"/>
      <c r="H29" s="442"/>
      <c r="I29" s="442"/>
      <c r="J29" s="443"/>
      <c r="K29" s="450"/>
      <c r="L29" s="451"/>
      <c r="M29" s="451"/>
      <c r="N29" s="452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</row>
    <row r="30" spans="2:32" s="17" customFormat="1" ht="12.75" customHeight="1" thickBot="1" x14ac:dyDescent="0.25">
      <c r="B30" s="25"/>
      <c r="C30" s="453">
        <f>ROUND('10波及計算'!Q72,)</f>
        <v>0</v>
      </c>
      <c r="D30" s="454"/>
      <c r="E30" s="454"/>
      <c r="F30" s="454"/>
      <c r="G30" s="454"/>
      <c r="H30" s="454"/>
      <c r="I30" s="454"/>
      <c r="J30" s="456"/>
      <c r="K30" s="453">
        <f>ROUND(K23-C30,)</f>
        <v>0</v>
      </c>
      <c r="L30" s="454"/>
      <c r="M30" s="454"/>
      <c r="N30" s="45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</row>
    <row r="31" spans="2:32" s="17" customFormat="1" ht="12.75" customHeight="1" thickTop="1" x14ac:dyDescent="0.2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</row>
    <row r="32" spans="2:32" s="17" customFormat="1" ht="12.75" customHeight="1" thickBot="1" x14ac:dyDescent="0.25">
      <c r="B32" s="25"/>
      <c r="C32" s="457" t="s">
        <v>168</v>
      </c>
      <c r="D32" s="458"/>
      <c r="E32" s="458"/>
      <c r="F32" s="459"/>
      <c r="G32" s="25"/>
      <c r="H32" s="25"/>
      <c r="I32" s="25"/>
      <c r="J32" s="25"/>
      <c r="K32" s="25"/>
      <c r="L32" s="25"/>
      <c r="M32" s="25"/>
      <c r="N32" s="25"/>
      <c r="O32" s="25"/>
      <c r="P32" s="422" t="s">
        <v>218</v>
      </c>
      <c r="Q32" s="423"/>
      <c r="R32" s="423"/>
      <c r="S32" s="424"/>
      <c r="T32" s="25"/>
      <c r="AB32" s="25"/>
      <c r="AC32" s="25"/>
      <c r="AD32" s="25"/>
    </row>
    <row r="33" spans="2:32" s="17" customFormat="1" ht="12.75" customHeight="1" thickTop="1" thickBot="1" x14ac:dyDescent="0.25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425"/>
      <c r="Q33" s="426"/>
      <c r="R33" s="426"/>
      <c r="S33" s="427"/>
      <c r="T33" s="25"/>
      <c r="U33" s="516" t="s">
        <v>226</v>
      </c>
      <c r="V33" s="517"/>
      <c r="W33" s="517"/>
      <c r="X33" s="517"/>
      <c r="Y33" s="517"/>
      <c r="Z33" s="517"/>
      <c r="AA33" s="487">
        <f>ROUND('10波及計算'!S72,)</f>
        <v>0</v>
      </c>
      <c r="AB33" s="488"/>
      <c r="AC33" s="488"/>
      <c r="AD33" s="489"/>
    </row>
    <row r="34" spans="2:32" s="17" customFormat="1" ht="12.75" customHeight="1" thickTop="1" thickBot="1" x14ac:dyDescent="0.25">
      <c r="B34" s="25"/>
      <c r="C34" s="510" t="s">
        <v>225</v>
      </c>
      <c r="D34" s="511"/>
      <c r="E34" s="511"/>
      <c r="F34" s="511"/>
      <c r="G34" s="511"/>
      <c r="H34" s="511"/>
      <c r="I34" s="511"/>
      <c r="J34" s="511"/>
      <c r="K34" s="487">
        <f>ROUND('10波及計算'!R72,)</f>
        <v>0</v>
      </c>
      <c r="L34" s="488"/>
      <c r="M34" s="488"/>
      <c r="N34" s="489"/>
      <c r="P34" s="128"/>
      <c r="Q34" s="128"/>
      <c r="R34" s="128"/>
      <c r="S34" s="128"/>
      <c r="T34" s="25"/>
      <c r="U34" s="512" t="s">
        <v>450</v>
      </c>
      <c r="V34" s="513"/>
      <c r="W34" s="513"/>
      <c r="X34" s="513"/>
      <c r="Y34" s="513"/>
      <c r="Z34" s="513"/>
      <c r="AA34" s="490"/>
      <c r="AB34" s="491"/>
      <c r="AC34" s="491"/>
      <c r="AD34" s="492"/>
    </row>
    <row r="35" spans="2:32" s="17" customFormat="1" ht="12.75" customHeight="1" thickTop="1" thickBot="1" x14ac:dyDescent="0.25">
      <c r="B35" s="25"/>
      <c r="C35" s="508" t="s">
        <v>451</v>
      </c>
      <c r="D35" s="509"/>
      <c r="E35" s="509"/>
      <c r="F35" s="509"/>
      <c r="G35" s="509"/>
      <c r="H35" s="509"/>
      <c r="I35" s="509"/>
      <c r="J35" s="509"/>
      <c r="K35" s="490"/>
      <c r="L35" s="491"/>
      <c r="M35" s="491"/>
      <c r="N35" s="492"/>
      <c r="P35" s="43"/>
      <c r="Q35" s="43"/>
      <c r="R35" s="43"/>
      <c r="S35" s="43"/>
      <c r="T35" s="25"/>
      <c r="U35" s="514" t="s">
        <v>175</v>
      </c>
      <c r="V35" s="515"/>
      <c r="W35" s="515"/>
      <c r="X35" s="515"/>
      <c r="Y35" s="515"/>
      <c r="Z35" s="515"/>
      <c r="AA35" s="493">
        <f>ROUND('10波及計算'!T72,0)</f>
        <v>0</v>
      </c>
      <c r="AB35" s="494"/>
      <c r="AC35" s="494"/>
      <c r="AD35" s="495"/>
    </row>
    <row r="36" spans="2:32" s="17" customFormat="1" ht="12.75" customHeight="1" thickTop="1" thickBot="1" x14ac:dyDescent="0.25">
      <c r="B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P36" s="422" t="s">
        <v>219</v>
      </c>
      <c r="Q36" s="423"/>
      <c r="R36" s="423"/>
      <c r="S36" s="424"/>
      <c r="U36" s="512" t="s">
        <v>452</v>
      </c>
      <c r="V36" s="513"/>
      <c r="W36" s="513"/>
      <c r="X36" s="513"/>
      <c r="Y36" s="513"/>
      <c r="Z36" s="513"/>
      <c r="AA36" s="490"/>
      <c r="AB36" s="491"/>
      <c r="AC36" s="491"/>
      <c r="AD36" s="492"/>
    </row>
    <row r="37" spans="2:32" s="17" customFormat="1" ht="12.75" customHeight="1" thickTop="1" x14ac:dyDescent="0.2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P37" s="425"/>
      <c r="Q37" s="426"/>
      <c r="R37" s="426"/>
      <c r="S37" s="427"/>
      <c r="T37" s="25"/>
      <c r="AC37" s="25"/>
      <c r="AD37" s="25"/>
    </row>
    <row r="38" spans="2:32" s="17" customFormat="1" ht="12.75" customHeight="1" x14ac:dyDescent="0.2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AC38" s="25"/>
      <c r="AD38" s="25"/>
      <c r="AE38" s="25"/>
      <c r="AF38" s="25"/>
    </row>
    <row r="39" spans="2:32" s="17" customFormat="1" ht="8.25" customHeight="1" x14ac:dyDescent="0.2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</row>
    <row r="40" spans="2:32" s="17" customFormat="1" ht="12.75" customHeight="1" x14ac:dyDescent="0.2">
      <c r="B40" s="24" t="s">
        <v>170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</row>
    <row r="41" spans="2:32" s="17" customFormat="1" ht="12.75" customHeight="1" thickBot="1" x14ac:dyDescent="0.25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</row>
    <row r="42" spans="2:32" s="17" customFormat="1" ht="12.75" customHeight="1" thickTop="1" x14ac:dyDescent="0.2">
      <c r="B42" s="25"/>
      <c r="C42" s="496" t="s">
        <v>227</v>
      </c>
      <c r="D42" s="497"/>
      <c r="E42" s="497"/>
      <c r="F42" s="497"/>
      <c r="G42" s="497"/>
      <c r="H42" s="497"/>
      <c r="I42" s="497"/>
      <c r="J42" s="497"/>
      <c r="K42" s="431">
        <f>ROUND(K43+K44,)</f>
        <v>0</v>
      </c>
      <c r="L42" s="432"/>
      <c r="M42" s="432"/>
      <c r="N42" s="433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</row>
    <row r="43" spans="2:32" s="17" customFormat="1" ht="12.75" customHeight="1" x14ac:dyDescent="0.2">
      <c r="B43" s="25"/>
      <c r="C43" s="125"/>
      <c r="D43" s="500" t="s">
        <v>228</v>
      </c>
      <c r="E43" s="501"/>
      <c r="F43" s="501"/>
      <c r="G43" s="501"/>
      <c r="H43" s="501"/>
      <c r="I43" s="501"/>
      <c r="J43" s="501"/>
      <c r="K43" s="502">
        <f>ROUND(AA15,)</f>
        <v>0</v>
      </c>
      <c r="L43" s="503"/>
      <c r="M43" s="503"/>
      <c r="N43" s="504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</row>
    <row r="44" spans="2:32" s="17" customFormat="1" ht="12.75" customHeight="1" thickBot="1" x14ac:dyDescent="0.25">
      <c r="B44" s="25"/>
      <c r="C44" s="127"/>
      <c r="D44" s="498" t="s">
        <v>173</v>
      </c>
      <c r="E44" s="499"/>
      <c r="F44" s="499"/>
      <c r="G44" s="499"/>
      <c r="H44" s="499"/>
      <c r="I44" s="499"/>
      <c r="J44" s="499"/>
      <c r="K44" s="505">
        <f>ROUND(AA35,)</f>
        <v>0</v>
      </c>
      <c r="L44" s="506"/>
      <c r="M44" s="506"/>
      <c r="N44" s="507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</row>
    <row r="45" spans="2:32" s="17" customFormat="1" ht="12.75" customHeight="1" thickTop="1" x14ac:dyDescent="0.2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</row>
    <row r="46" spans="2:32" s="17" customFormat="1" ht="12.75" customHeight="1" x14ac:dyDescent="0.2">
      <c r="B46" s="25"/>
      <c r="C46" s="457" t="s">
        <v>164</v>
      </c>
      <c r="D46" s="458"/>
      <c r="E46" s="458"/>
      <c r="F46" s="458"/>
      <c r="G46" s="458"/>
      <c r="H46" s="459"/>
      <c r="I46" s="25"/>
      <c r="J46" s="25"/>
      <c r="K46" s="17" t="s">
        <v>453</v>
      </c>
      <c r="L46" s="522">
        <f ca="1">'10波及計算'!U72</f>
        <v>0.65816824510667427</v>
      </c>
      <c r="M46" s="522"/>
      <c r="N46" s="522"/>
      <c r="O46" s="25" t="s">
        <v>454</v>
      </c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</row>
    <row r="47" spans="2:32" s="17" customFormat="1" ht="12.75" customHeight="1" thickBot="1" x14ac:dyDescent="0.25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</row>
    <row r="48" spans="2:32" s="17" customFormat="1" ht="12.75" customHeight="1" thickTop="1" x14ac:dyDescent="0.2">
      <c r="B48" s="25"/>
      <c r="C48" s="520" t="s">
        <v>215</v>
      </c>
      <c r="D48" s="521"/>
      <c r="E48" s="521"/>
      <c r="F48" s="521"/>
      <c r="G48" s="521"/>
      <c r="H48" s="521"/>
      <c r="I48" s="521"/>
      <c r="J48" s="521"/>
      <c r="K48" s="431">
        <f ca="1">ROUND('10波及計算'!V72,)</f>
        <v>0</v>
      </c>
      <c r="L48" s="432"/>
      <c r="M48" s="432"/>
      <c r="N48" s="433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</row>
    <row r="49" spans="2:32" s="17" customFormat="1" ht="12.75" customHeight="1" thickBot="1" x14ac:dyDescent="0.25">
      <c r="B49" s="25"/>
      <c r="C49" s="518" t="s">
        <v>455</v>
      </c>
      <c r="D49" s="519"/>
      <c r="E49" s="519"/>
      <c r="F49" s="519"/>
      <c r="G49" s="519"/>
      <c r="H49" s="519"/>
      <c r="I49" s="519"/>
      <c r="J49" s="519"/>
      <c r="K49" s="434"/>
      <c r="L49" s="435"/>
      <c r="M49" s="435"/>
      <c r="N49" s="436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</row>
    <row r="50" spans="2:32" s="17" customFormat="1" ht="12.75" customHeight="1" thickTop="1" x14ac:dyDescent="0.2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</row>
    <row r="51" spans="2:32" s="17" customFormat="1" ht="12.75" customHeight="1" x14ac:dyDescent="0.2">
      <c r="B51" s="25"/>
      <c r="C51" s="457" t="s">
        <v>165</v>
      </c>
      <c r="D51" s="458"/>
      <c r="E51" s="458"/>
      <c r="F51" s="458"/>
      <c r="G51" s="458"/>
      <c r="H51" s="459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</row>
    <row r="52" spans="2:32" s="17" customFormat="1" ht="12.75" customHeight="1" x14ac:dyDescent="0.2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</row>
    <row r="53" spans="2:32" s="17" customFormat="1" ht="12.75" customHeight="1" x14ac:dyDescent="0.2">
      <c r="B53" s="25"/>
      <c r="C53" s="457" t="s">
        <v>166</v>
      </c>
      <c r="D53" s="458"/>
      <c r="E53" s="458"/>
      <c r="F53" s="458"/>
      <c r="G53" s="459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</row>
    <row r="54" spans="2:32" s="17" customFormat="1" ht="12.75" customHeight="1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</row>
    <row r="55" spans="2:32" s="17" customFormat="1" ht="12.75" customHeight="1" x14ac:dyDescent="0.2">
      <c r="B55" s="25"/>
      <c r="C55" s="457" t="s">
        <v>174</v>
      </c>
      <c r="D55" s="458"/>
      <c r="E55" s="458"/>
      <c r="F55" s="458"/>
      <c r="G55" s="459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</row>
    <row r="56" spans="2:32" s="17" customFormat="1" ht="12.75" customHeight="1" thickBot="1" x14ac:dyDescent="0.25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</row>
    <row r="57" spans="2:32" s="17" customFormat="1" ht="12.75" customHeight="1" thickTop="1" x14ac:dyDescent="0.2">
      <c r="B57" s="25"/>
      <c r="C57" s="520" t="s">
        <v>167</v>
      </c>
      <c r="D57" s="521"/>
      <c r="E57" s="521"/>
      <c r="F57" s="521"/>
      <c r="G57" s="521"/>
      <c r="H57" s="521"/>
      <c r="I57" s="521"/>
      <c r="J57" s="521"/>
      <c r="K57" s="538" t="s">
        <v>176</v>
      </c>
      <c r="L57" s="539"/>
      <c r="M57" s="539"/>
      <c r="N57" s="540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</row>
    <row r="58" spans="2:32" s="17" customFormat="1" ht="12.75" customHeight="1" thickBot="1" x14ac:dyDescent="0.25">
      <c r="B58" s="25"/>
      <c r="C58" s="541">
        <f ca="1">ROUND('10波及計算'!Z72,)</f>
        <v>0</v>
      </c>
      <c r="D58" s="506"/>
      <c r="E58" s="506"/>
      <c r="F58" s="506"/>
      <c r="G58" s="506"/>
      <c r="H58" s="506"/>
      <c r="I58" s="506"/>
      <c r="J58" s="506"/>
      <c r="K58" s="541">
        <f ca="1">ROUND(K48-C58,)</f>
        <v>0</v>
      </c>
      <c r="L58" s="506"/>
      <c r="M58" s="506"/>
      <c r="N58" s="507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</row>
    <row r="59" spans="2:32" s="17" customFormat="1" ht="12.75" customHeight="1" thickTop="1" x14ac:dyDescent="0.2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</row>
    <row r="60" spans="2:32" s="17" customFormat="1" ht="12.75" customHeight="1" thickBot="1" x14ac:dyDescent="0.25">
      <c r="B60" s="25"/>
      <c r="C60" s="428" t="s">
        <v>168</v>
      </c>
      <c r="D60" s="429"/>
      <c r="E60" s="429"/>
      <c r="F60" s="430"/>
      <c r="G60" s="25"/>
      <c r="H60" s="25"/>
      <c r="I60" s="25"/>
      <c r="J60" s="25"/>
      <c r="K60" s="25"/>
      <c r="L60" s="25"/>
      <c r="M60" s="25"/>
      <c r="N60" s="25"/>
      <c r="O60" s="25"/>
      <c r="P60" s="422" t="s">
        <v>216</v>
      </c>
      <c r="Q60" s="423"/>
      <c r="R60" s="423"/>
      <c r="S60" s="424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</row>
    <row r="61" spans="2:32" s="17" customFormat="1" ht="12.75" customHeight="1" thickTop="1" thickBot="1" x14ac:dyDescent="0.25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425"/>
      <c r="Q61" s="426"/>
      <c r="R61" s="426"/>
      <c r="S61" s="427"/>
      <c r="T61" s="129"/>
      <c r="U61" s="531" t="s">
        <v>178</v>
      </c>
      <c r="V61" s="532"/>
      <c r="W61" s="532"/>
      <c r="X61" s="532"/>
      <c r="Y61" s="532"/>
      <c r="Z61" s="532"/>
      <c r="AA61" s="523">
        <f ca="1">ROUND('10波及計算'!AB72,)</f>
        <v>0</v>
      </c>
      <c r="AB61" s="524"/>
      <c r="AC61" s="524"/>
      <c r="AD61" s="525"/>
    </row>
    <row r="62" spans="2:32" s="17" customFormat="1" ht="12.75" customHeight="1" thickTop="1" thickBot="1" x14ac:dyDescent="0.25">
      <c r="B62" s="25"/>
      <c r="C62" s="544" t="s">
        <v>177</v>
      </c>
      <c r="D62" s="545"/>
      <c r="E62" s="545"/>
      <c r="F62" s="545"/>
      <c r="G62" s="545"/>
      <c r="H62" s="545"/>
      <c r="I62" s="545"/>
      <c r="J62" s="545"/>
      <c r="K62" s="546">
        <f ca="1">ROUND('10波及計算'!AA72,)</f>
        <v>0</v>
      </c>
      <c r="L62" s="547"/>
      <c r="M62" s="547"/>
      <c r="N62" s="548"/>
      <c r="P62" s="128"/>
      <c r="Q62" s="128"/>
      <c r="R62" s="128"/>
      <c r="S62" s="128"/>
      <c r="T62" s="25"/>
      <c r="U62" s="533" t="s">
        <v>456</v>
      </c>
      <c r="V62" s="534"/>
      <c r="W62" s="534"/>
      <c r="X62" s="534"/>
      <c r="Y62" s="534"/>
      <c r="Z62" s="534"/>
      <c r="AA62" s="526"/>
      <c r="AB62" s="527"/>
      <c r="AC62" s="527"/>
      <c r="AD62" s="528"/>
    </row>
    <row r="63" spans="2:32" s="17" customFormat="1" ht="12.75" customHeight="1" thickTop="1" thickBot="1" x14ac:dyDescent="0.25">
      <c r="B63" s="25"/>
      <c r="C63" s="542" t="s">
        <v>457</v>
      </c>
      <c r="D63" s="543"/>
      <c r="E63" s="543"/>
      <c r="F63" s="543"/>
      <c r="G63" s="543"/>
      <c r="H63" s="543"/>
      <c r="I63" s="543"/>
      <c r="J63" s="543"/>
      <c r="K63" s="549"/>
      <c r="L63" s="550"/>
      <c r="M63" s="550"/>
      <c r="N63" s="551"/>
      <c r="P63" s="43"/>
      <c r="Q63" s="43"/>
      <c r="R63" s="43"/>
      <c r="S63" s="43"/>
      <c r="T63" s="25"/>
      <c r="U63" s="531" t="s">
        <v>179</v>
      </c>
      <c r="V63" s="532"/>
      <c r="W63" s="532"/>
      <c r="X63" s="532"/>
      <c r="Y63" s="532"/>
      <c r="Z63" s="532"/>
      <c r="AA63" s="523">
        <f ca="1">ROUND('10波及計算'!AC72,)</f>
        <v>0</v>
      </c>
      <c r="AB63" s="524"/>
      <c r="AC63" s="524"/>
      <c r="AD63" s="525"/>
    </row>
    <row r="64" spans="2:32" s="17" customFormat="1" ht="12.75" customHeight="1" thickTop="1" thickBot="1" x14ac:dyDescent="0.25">
      <c r="B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P64" s="422" t="s">
        <v>217</v>
      </c>
      <c r="Q64" s="423"/>
      <c r="R64" s="423"/>
      <c r="S64" s="424"/>
      <c r="T64" s="129"/>
      <c r="U64" s="529" t="s">
        <v>458</v>
      </c>
      <c r="V64" s="530"/>
      <c r="W64" s="530"/>
      <c r="X64" s="530"/>
      <c r="Y64" s="530"/>
      <c r="Z64" s="530"/>
      <c r="AA64" s="552"/>
      <c r="AB64" s="553"/>
      <c r="AC64" s="553"/>
      <c r="AD64" s="554"/>
    </row>
    <row r="65" spans="1:32" s="17" customFormat="1" ht="12.75" customHeight="1" thickTop="1" x14ac:dyDescent="0.2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P65" s="425"/>
      <c r="Q65" s="426"/>
      <c r="R65" s="426"/>
      <c r="S65" s="427"/>
      <c r="T65" s="25"/>
      <c r="AB65" s="25"/>
      <c r="AC65" s="25"/>
      <c r="AD65" s="25"/>
    </row>
    <row r="66" spans="1:32" ht="11.25" customHeight="1" x14ac:dyDescent="0.2">
      <c r="A66" s="22"/>
      <c r="AF66" s="25"/>
    </row>
    <row r="67" spans="1:32" ht="11.25" customHeight="1" x14ac:dyDescent="0.2">
      <c r="A67" s="22" t="s">
        <v>153</v>
      </c>
    </row>
    <row r="68" spans="1:32" ht="11.25" customHeight="1" x14ac:dyDescent="0.2">
      <c r="A68" s="22" t="s">
        <v>154</v>
      </c>
    </row>
    <row r="70" spans="1:32" x14ac:dyDescent="0.2">
      <c r="A70" s="12" t="s">
        <v>229</v>
      </c>
    </row>
    <row r="71" spans="1:32" x14ac:dyDescent="0.2">
      <c r="AB71" s="409"/>
      <c r="AC71" s="409"/>
      <c r="AD71" s="409"/>
      <c r="AE71" s="409"/>
      <c r="AF71" s="409" t="s">
        <v>232</v>
      </c>
    </row>
    <row r="72" spans="1:32" x14ac:dyDescent="0.2">
      <c r="A72" s="363" t="s">
        <v>231</v>
      </c>
      <c r="B72" s="364"/>
      <c r="C72" s="364"/>
      <c r="D72" s="364"/>
      <c r="E72" s="364"/>
      <c r="F72" s="364"/>
      <c r="G72" s="364"/>
      <c r="H72" s="364"/>
      <c r="I72" s="364"/>
      <c r="J72" s="364"/>
      <c r="K72" s="365"/>
      <c r="L72" s="558" t="s">
        <v>16</v>
      </c>
      <c r="M72" s="559"/>
      <c r="N72" s="559"/>
      <c r="O72" s="560"/>
      <c r="P72" s="323"/>
      <c r="Q72" s="324"/>
      <c r="R72" s="324"/>
      <c r="S72" s="324"/>
      <c r="T72" s="324"/>
      <c r="U72" s="324"/>
      <c r="V72" s="324"/>
      <c r="W72" s="324"/>
      <c r="X72" s="324"/>
      <c r="Y72" s="324"/>
      <c r="Z72" s="324"/>
      <c r="AA72" s="324"/>
      <c r="AB72" s="364" t="s">
        <v>81</v>
      </c>
      <c r="AC72" s="364"/>
      <c r="AD72" s="364"/>
      <c r="AE72" s="364"/>
      <c r="AF72" s="365"/>
    </row>
    <row r="73" spans="1:32" x14ac:dyDescent="0.2">
      <c r="A73" s="358"/>
      <c r="B73" s="359"/>
      <c r="C73" s="359"/>
      <c r="D73" s="359"/>
      <c r="E73" s="359"/>
      <c r="F73" s="359"/>
      <c r="G73" s="359"/>
      <c r="H73" s="359"/>
      <c r="I73" s="359"/>
      <c r="J73" s="359"/>
      <c r="K73" s="360"/>
      <c r="L73" s="561"/>
      <c r="M73" s="562"/>
      <c r="N73" s="562"/>
      <c r="O73" s="563"/>
      <c r="P73" s="564" t="s">
        <v>18</v>
      </c>
      <c r="Q73" s="565"/>
      <c r="R73" s="565"/>
      <c r="S73" s="566"/>
      <c r="T73" s="567" t="s">
        <v>230</v>
      </c>
      <c r="U73" s="568"/>
      <c r="V73" s="568"/>
      <c r="W73" s="569"/>
      <c r="X73" s="570" t="s">
        <v>80</v>
      </c>
      <c r="Y73" s="571"/>
      <c r="Z73" s="571"/>
      <c r="AA73" s="572"/>
      <c r="AB73" s="359"/>
      <c r="AC73" s="359"/>
      <c r="AD73" s="359"/>
      <c r="AE73" s="359"/>
      <c r="AF73" s="360"/>
    </row>
    <row r="74" spans="1:32" x14ac:dyDescent="0.2">
      <c r="A74" s="584" t="s">
        <v>78</v>
      </c>
      <c r="B74" s="585"/>
      <c r="C74" s="585"/>
      <c r="D74" s="585"/>
      <c r="E74" s="585"/>
      <c r="F74" s="585"/>
      <c r="G74" s="585"/>
      <c r="H74" s="585"/>
      <c r="I74" s="585"/>
      <c r="J74" s="585"/>
      <c r="K74" s="586"/>
      <c r="L74" s="587">
        <f>K8</f>
        <v>0</v>
      </c>
      <c r="M74" s="588"/>
      <c r="N74" s="588"/>
      <c r="O74" s="589"/>
      <c r="P74" s="578">
        <f>K13</f>
        <v>0</v>
      </c>
      <c r="Q74" s="579"/>
      <c r="R74" s="579"/>
      <c r="S74" s="580"/>
      <c r="T74" s="581">
        <f>K34</f>
        <v>0</v>
      </c>
      <c r="U74" s="582"/>
      <c r="V74" s="582"/>
      <c r="W74" s="583"/>
      <c r="X74" s="555">
        <f ca="1">K62</f>
        <v>0</v>
      </c>
      <c r="Y74" s="556"/>
      <c r="Z74" s="556"/>
      <c r="AA74" s="557"/>
      <c r="AB74" s="535">
        <f ca="1">SUM(P74:AA74)</f>
        <v>0</v>
      </c>
      <c r="AC74" s="536"/>
      <c r="AD74" s="536"/>
      <c r="AE74" s="536"/>
      <c r="AF74" s="537"/>
    </row>
    <row r="75" spans="1:32" x14ac:dyDescent="0.2">
      <c r="A75" s="321"/>
      <c r="B75" s="584" t="s">
        <v>82</v>
      </c>
      <c r="C75" s="585"/>
      <c r="D75" s="585"/>
      <c r="E75" s="585"/>
      <c r="F75" s="585"/>
      <c r="G75" s="585"/>
      <c r="H75" s="585"/>
      <c r="I75" s="325"/>
      <c r="J75" s="325"/>
      <c r="K75" s="326"/>
      <c r="L75" s="575"/>
      <c r="M75" s="576"/>
      <c r="N75" s="576"/>
      <c r="O75" s="577"/>
      <c r="P75" s="578">
        <f>U12</f>
        <v>0</v>
      </c>
      <c r="Q75" s="579"/>
      <c r="R75" s="579"/>
      <c r="S75" s="580"/>
      <c r="T75" s="581">
        <f>AA33</f>
        <v>0</v>
      </c>
      <c r="U75" s="582"/>
      <c r="V75" s="582"/>
      <c r="W75" s="583"/>
      <c r="X75" s="555">
        <f ca="1">AA61</f>
        <v>0</v>
      </c>
      <c r="Y75" s="556"/>
      <c r="Z75" s="556"/>
      <c r="AA75" s="557"/>
      <c r="AB75" s="535">
        <f ca="1">SUM(P75:AA75)</f>
        <v>0</v>
      </c>
      <c r="AC75" s="536"/>
      <c r="AD75" s="536"/>
      <c r="AE75" s="536"/>
      <c r="AF75" s="537"/>
    </row>
    <row r="76" spans="1:32" x14ac:dyDescent="0.2">
      <c r="A76" s="320"/>
      <c r="B76" s="320"/>
      <c r="C76" s="573" t="s">
        <v>129</v>
      </c>
      <c r="D76" s="574"/>
      <c r="E76" s="574"/>
      <c r="F76" s="574"/>
      <c r="G76" s="574"/>
      <c r="H76" s="574"/>
      <c r="I76" s="574"/>
      <c r="J76" s="324"/>
      <c r="K76" s="327"/>
      <c r="L76" s="575"/>
      <c r="M76" s="576"/>
      <c r="N76" s="576"/>
      <c r="O76" s="577"/>
      <c r="P76" s="578">
        <f>AA15</f>
        <v>0</v>
      </c>
      <c r="Q76" s="579"/>
      <c r="R76" s="579"/>
      <c r="S76" s="580"/>
      <c r="T76" s="581">
        <f>AA35</f>
        <v>0</v>
      </c>
      <c r="U76" s="582"/>
      <c r="V76" s="582"/>
      <c r="W76" s="583"/>
      <c r="X76" s="555">
        <f ca="1">AA63</f>
        <v>0</v>
      </c>
      <c r="Y76" s="556"/>
      <c r="Z76" s="556"/>
      <c r="AA76" s="557"/>
      <c r="AB76" s="535">
        <f ca="1">SUM(P76:AA76)</f>
        <v>0</v>
      </c>
      <c r="AC76" s="536"/>
      <c r="AD76" s="536"/>
      <c r="AE76" s="536"/>
      <c r="AF76" s="537"/>
    </row>
    <row r="77" spans="1:32" x14ac:dyDescent="0.2">
      <c r="B77" s="22" t="s">
        <v>153</v>
      </c>
    </row>
    <row r="78" spans="1:32" x14ac:dyDescent="0.2">
      <c r="B78" s="22" t="s">
        <v>154</v>
      </c>
    </row>
  </sheetData>
  <mergeCells count="95">
    <mergeCell ref="A74:K74"/>
    <mergeCell ref="L74:O74"/>
    <mergeCell ref="P74:S74"/>
    <mergeCell ref="T74:W74"/>
    <mergeCell ref="B75:H75"/>
    <mergeCell ref="L75:O75"/>
    <mergeCell ref="P75:S75"/>
    <mergeCell ref="T75:W75"/>
    <mergeCell ref="X75:AA75"/>
    <mergeCell ref="AB76:AF76"/>
    <mergeCell ref="C76:I76"/>
    <mergeCell ref="L76:O76"/>
    <mergeCell ref="P76:S76"/>
    <mergeCell ref="T76:W76"/>
    <mergeCell ref="X76:AA76"/>
    <mergeCell ref="X74:AA74"/>
    <mergeCell ref="L72:O73"/>
    <mergeCell ref="AB72:AF73"/>
    <mergeCell ref="P73:S73"/>
    <mergeCell ref="T73:W73"/>
    <mergeCell ref="X73:AA73"/>
    <mergeCell ref="AB74:AF74"/>
    <mergeCell ref="AB75:AF75"/>
    <mergeCell ref="A72:K73"/>
    <mergeCell ref="C51:H51"/>
    <mergeCell ref="C55:G55"/>
    <mergeCell ref="C53:G53"/>
    <mergeCell ref="K57:N57"/>
    <mergeCell ref="C57:J57"/>
    <mergeCell ref="K58:N58"/>
    <mergeCell ref="C58:J58"/>
    <mergeCell ref="C60:F60"/>
    <mergeCell ref="P64:S65"/>
    <mergeCell ref="U61:Z61"/>
    <mergeCell ref="C63:J63"/>
    <mergeCell ref="C62:J62"/>
    <mergeCell ref="K62:N63"/>
    <mergeCell ref="AA63:AD64"/>
    <mergeCell ref="AA61:AD62"/>
    <mergeCell ref="U64:Z64"/>
    <mergeCell ref="U63:Z63"/>
    <mergeCell ref="U62:Z62"/>
    <mergeCell ref="P60:S61"/>
    <mergeCell ref="C49:J49"/>
    <mergeCell ref="C48:J48"/>
    <mergeCell ref="L46:N46"/>
    <mergeCell ref="K48:N49"/>
    <mergeCell ref="C46:H46"/>
    <mergeCell ref="AA33:AD34"/>
    <mergeCell ref="AA35:AD36"/>
    <mergeCell ref="C42:J42"/>
    <mergeCell ref="D44:J44"/>
    <mergeCell ref="D43:J43"/>
    <mergeCell ref="K42:N42"/>
    <mergeCell ref="K43:N43"/>
    <mergeCell ref="K44:N44"/>
    <mergeCell ref="C35:J35"/>
    <mergeCell ref="C34:J34"/>
    <mergeCell ref="K34:N35"/>
    <mergeCell ref="U36:Z36"/>
    <mergeCell ref="U35:Z35"/>
    <mergeCell ref="U34:Z34"/>
    <mergeCell ref="U33:Z33"/>
    <mergeCell ref="P36:S37"/>
    <mergeCell ref="C30:J30"/>
    <mergeCell ref="C32:F32"/>
    <mergeCell ref="AA15:AD15"/>
    <mergeCell ref="W15:Z15"/>
    <mergeCell ref="C11:F11"/>
    <mergeCell ref="C13:J13"/>
    <mergeCell ref="C14:J14"/>
    <mergeCell ref="K13:N14"/>
    <mergeCell ref="U11:AD11"/>
    <mergeCell ref="AC12:AD12"/>
    <mergeCell ref="V14:Z14"/>
    <mergeCell ref="V13:Z13"/>
    <mergeCell ref="U12:AB12"/>
    <mergeCell ref="AA13:AD13"/>
    <mergeCell ref="AA14:AD14"/>
    <mergeCell ref="A4:G5"/>
    <mergeCell ref="AB71:AF71"/>
    <mergeCell ref="C8:J9"/>
    <mergeCell ref="K8:N9"/>
    <mergeCell ref="P11:S12"/>
    <mergeCell ref="P15:S16"/>
    <mergeCell ref="P32:S33"/>
    <mergeCell ref="C21:F21"/>
    <mergeCell ref="K23:N24"/>
    <mergeCell ref="C24:J24"/>
    <mergeCell ref="C23:J23"/>
    <mergeCell ref="C26:G26"/>
    <mergeCell ref="C29:J29"/>
    <mergeCell ref="C28:J28"/>
    <mergeCell ref="K28:N29"/>
    <mergeCell ref="K30:N30"/>
  </mergeCells>
  <phoneticPr fontId="4"/>
  <pageMargins left="0.59055118110236227" right="0.59055118110236227" top="0.59055118110236227" bottom="0.39370078740157483" header="0" footer="0"/>
  <pageSetup paperSize="9" scale="96" orientation="portrait" r:id="rId1"/>
  <headerFooter>
    <oddFooter>&amp;C&amp;9&amp;P／&amp;N&amp;R&amp;8&amp;F／&amp;A</oddFooter>
  </headerFooter>
  <rowBreaks count="1" manualBreakCount="1">
    <brk id="68" max="3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O105"/>
  <sheetViews>
    <sheetView tabSelected="1" view="pageBreakPreview"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96" sqref="B96"/>
    </sheetView>
  </sheetViews>
  <sheetFormatPr defaultColWidth="9" defaultRowHeight="12" x14ac:dyDescent="0.2"/>
  <cols>
    <col min="1" max="1" width="4" style="25" customWidth="1"/>
    <col min="2" max="2" width="18.6328125" style="25" customWidth="1"/>
    <col min="3" max="3" width="9.26953125" style="25" customWidth="1"/>
    <col min="4" max="7" width="9.26953125" style="25" hidden="1" customWidth="1"/>
    <col min="8" max="40" width="9.26953125" style="25" customWidth="1"/>
    <col min="41" max="16384" width="9" style="25"/>
  </cols>
  <sheetData>
    <row r="1" spans="1:41" ht="15" customHeight="1" x14ac:dyDescent="0.2">
      <c r="A1" s="609" t="str">
        <f>'02フロー図'!A4</f>
        <v>《釧路・根室圏 》</v>
      </c>
      <c r="B1" s="609"/>
    </row>
    <row r="2" spans="1:41" ht="15" customHeight="1" x14ac:dyDescent="0.2">
      <c r="A2" s="609"/>
      <c r="B2" s="609"/>
    </row>
    <row r="3" spans="1:41" ht="12.5" thickBot="1" x14ac:dyDescent="0.25">
      <c r="A3" s="610"/>
      <c r="B3" s="610"/>
      <c r="S3" s="26"/>
      <c r="T3" s="26" t="str">
        <f>$AF$3</f>
        <v>（単位：百万円）</v>
      </c>
      <c r="AC3" s="26"/>
      <c r="AF3" s="26" t="s">
        <v>32</v>
      </c>
      <c r="AJ3" s="26"/>
      <c r="AN3" s="26" t="s">
        <v>424</v>
      </c>
    </row>
    <row r="4" spans="1:41" ht="17.25" customHeight="1" thickTop="1" thickBot="1" x14ac:dyDescent="0.25">
      <c r="A4" s="608" t="s">
        <v>0</v>
      </c>
      <c r="B4" s="607"/>
      <c r="C4" s="264" t="s">
        <v>16</v>
      </c>
      <c r="D4" s="264"/>
      <c r="E4" s="264"/>
      <c r="F4" s="264"/>
      <c r="G4" s="264"/>
      <c r="H4" s="593" t="s">
        <v>55</v>
      </c>
      <c r="I4" s="594"/>
      <c r="J4" s="594"/>
      <c r="K4" s="594"/>
      <c r="L4" s="594"/>
      <c r="M4" s="594"/>
      <c r="N4" s="595"/>
      <c r="O4" s="593" t="s">
        <v>157</v>
      </c>
      <c r="P4" s="594"/>
      <c r="Q4" s="594"/>
      <c r="R4" s="594"/>
      <c r="S4" s="594"/>
      <c r="T4" s="595"/>
      <c r="U4" s="593" t="s">
        <v>196</v>
      </c>
      <c r="V4" s="594"/>
      <c r="W4" s="594"/>
      <c r="X4" s="594"/>
      <c r="Y4" s="594"/>
      <c r="Z4" s="594"/>
      <c r="AA4" s="594"/>
      <c r="AB4" s="594"/>
      <c r="AC4" s="595"/>
      <c r="AD4" s="606" t="s">
        <v>56</v>
      </c>
      <c r="AE4" s="606"/>
      <c r="AF4" s="607"/>
      <c r="AG4" s="602" t="s">
        <v>102</v>
      </c>
      <c r="AH4" s="603"/>
      <c r="AI4" s="603"/>
      <c r="AJ4" s="604"/>
      <c r="AK4" s="602" t="s">
        <v>209</v>
      </c>
      <c r="AL4" s="603"/>
      <c r="AM4" s="603"/>
      <c r="AN4" s="605"/>
    </row>
    <row r="5" spans="1:41" ht="15.75" customHeight="1" thickTop="1" x14ac:dyDescent="0.2">
      <c r="A5" s="600" t="s">
        <v>583</v>
      </c>
      <c r="B5" s="601"/>
      <c r="C5" s="264" t="s">
        <v>160</v>
      </c>
      <c r="D5" s="264" t="s">
        <v>410</v>
      </c>
      <c r="E5" s="264" t="s">
        <v>411</v>
      </c>
      <c r="F5" s="264" t="s">
        <v>412</v>
      </c>
      <c r="G5" s="264" t="s">
        <v>413</v>
      </c>
      <c r="H5" s="27" t="s">
        <v>16</v>
      </c>
      <c r="I5" s="27" t="s">
        <v>17</v>
      </c>
      <c r="J5" s="27" t="s">
        <v>38</v>
      </c>
      <c r="K5" s="27" t="s">
        <v>28</v>
      </c>
      <c r="L5" s="27" t="s">
        <v>18</v>
      </c>
      <c r="M5" s="27" t="s">
        <v>21</v>
      </c>
      <c r="N5" s="27" t="s">
        <v>18</v>
      </c>
      <c r="O5" s="27" t="s">
        <v>155</v>
      </c>
      <c r="P5" s="27" t="s">
        <v>17</v>
      </c>
      <c r="Q5" s="27" t="s">
        <v>38</v>
      </c>
      <c r="R5" s="27" t="s">
        <v>20</v>
      </c>
      <c r="S5" s="27" t="s">
        <v>20</v>
      </c>
      <c r="T5" s="27" t="s">
        <v>20</v>
      </c>
      <c r="U5" s="27" t="s">
        <v>53</v>
      </c>
      <c r="V5" s="27" t="s">
        <v>158</v>
      </c>
      <c r="W5" s="27" t="s">
        <v>24</v>
      </c>
      <c r="X5" s="27" t="s">
        <v>23</v>
      </c>
      <c r="Y5" s="27" t="s">
        <v>17</v>
      </c>
      <c r="Z5" s="27" t="s">
        <v>38</v>
      </c>
      <c r="AA5" s="27" t="s">
        <v>27</v>
      </c>
      <c r="AB5" s="27" t="s">
        <v>27</v>
      </c>
      <c r="AC5" s="27" t="s">
        <v>27</v>
      </c>
      <c r="AD5" s="27" t="s">
        <v>29</v>
      </c>
      <c r="AE5" s="27" t="s">
        <v>30</v>
      </c>
      <c r="AF5" s="312" t="s">
        <v>57</v>
      </c>
      <c r="AG5" s="311" t="s">
        <v>18</v>
      </c>
      <c r="AH5" s="27" t="s">
        <v>442</v>
      </c>
      <c r="AI5" s="27" t="s">
        <v>443</v>
      </c>
      <c r="AJ5" s="312" t="s">
        <v>81</v>
      </c>
      <c r="AK5" s="311" t="s">
        <v>18</v>
      </c>
      <c r="AL5" s="27" t="s">
        <v>442</v>
      </c>
      <c r="AM5" s="27" t="s">
        <v>443</v>
      </c>
      <c r="AN5" s="28" t="s">
        <v>81</v>
      </c>
    </row>
    <row r="6" spans="1:41" ht="15.75" customHeight="1" x14ac:dyDescent="0.2">
      <c r="A6" s="600" t="s">
        <v>33</v>
      </c>
      <c r="B6" s="601"/>
      <c r="C6" s="264" t="s">
        <v>414</v>
      </c>
      <c r="D6" s="264"/>
      <c r="E6" s="264"/>
      <c r="F6" s="264"/>
      <c r="G6" s="264"/>
      <c r="H6" s="301" t="s">
        <v>418</v>
      </c>
      <c r="I6" s="29"/>
      <c r="J6" s="29" t="s">
        <v>18</v>
      </c>
      <c r="K6" s="29" t="s">
        <v>59</v>
      </c>
      <c r="L6" s="29" t="s">
        <v>19</v>
      </c>
      <c r="M6" s="29" t="s">
        <v>60</v>
      </c>
      <c r="N6" s="29" t="s">
        <v>58</v>
      </c>
      <c r="O6" s="29" t="s">
        <v>156</v>
      </c>
      <c r="P6" s="29"/>
      <c r="Q6" s="29" t="s">
        <v>39</v>
      </c>
      <c r="R6" s="29" t="s">
        <v>26</v>
      </c>
      <c r="S6" s="29" t="s">
        <v>19</v>
      </c>
      <c r="T6" s="29" t="s">
        <v>58</v>
      </c>
      <c r="U6" s="29" t="s">
        <v>22</v>
      </c>
      <c r="V6" s="29" t="s">
        <v>159</v>
      </c>
      <c r="W6" s="29" t="s">
        <v>61</v>
      </c>
      <c r="X6" s="29"/>
      <c r="Y6" s="29"/>
      <c r="Z6" s="29" t="s">
        <v>23</v>
      </c>
      <c r="AA6" s="29" t="s">
        <v>26</v>
      </c>
      <c r="AB6" s="29" t="s">
        <v>19</v>
      </c>
      <c r="AC6" s="29" t="s">
        <v>58</v>
      </c>
      <c r="AD6" s="29" t="s">
        <v>25</v>
      </c>
      <c r="AE6" s="29" t="s">
        <v>31</v>
      </c>
      <c r="AF6" s="314" t="s">
        <v>58</v>
      </c>
      <c r="AG6" s="313"/>
      <c r="AH6" s="29" t="s">
        <v>444</v>
      </c>
      <c r="AI6" s="29" t="s">
        <v>444</v>
      </c>
      <c r="AJ6" s="314" t="s">
        <v>444</v>
      </c>
      <c r="AK6" s="313"/>
      <c r="AL6" s="29" t="s">
        <v>445</v>
      </c>
      <c r="AM6" s="29" t="s">
        <v>445</v>
      </c>
      <c r="AN6" s="30" t="s">
        <v>445</v>
      </c>
    </row>
    <row r="7" spans="1:41" ht="12.75" customHeight="1" thickBot="1" x14ac:dyDescent="0.25">
      <c r="A7" s="600"/>
      <c r="B7" s="601"/>
      <c r="C7" s="264"/>
      <c r="D7" s="264"/>
      <c r="E7" s="264"/>
      <c r="F7" s="264"/>
      <c r="G7" s="264"/>
      <c r="H7" s="31" t="s">
        <v>34</v>
      </c>
      <c r="I7" s="31" t="s">
        <v>35</v>
      </c>
      <c r="J7" s="31" t="s">
        <v>62</v>
      </c>
      <c r="K7" s="31" t="s">
        <v>180</v>
      </c>
      <c r="L7" s="31" t="s">
        <v>181</v>
      </c>
      <c r="M7" s="31" t="s">
        <v>182</v>
      </c>
      <c r="N7" s="31" t="s">
        <v>185</v>
      </c>
      <c r="O7" s="31" t="s">
        <v>183</v>
      </c>
      <c r="P7" s="31" t="s">
        <v>184</v>
      </c>
      <c r="Q7" s="31" t="s">
        <v>186</v>
      </c>
      <c r="R7" s="31" t="s">
        <v>187</v>
      </c>
      <c r="S7" s="31" t="s">
        <v>188</v>
      </c>
      <c r="T7" s="31" t="s">
        <v>189</v>
      </c>
      <c r="U7" s="31" t="s">
        <v>63</v>
      </c>
      <c r="V7" s="31" t="s">
        <v>190</v>
      </c>
      <c r="W7" s="31" t="s">
        <v>64</v>
      </c>
      <c r="X7" s="31" t="s">
        <v>54</v>
      </c>
      <c r="Y7" s="31" t="s">
        <v>50</v>
      </c>
      <c r="Z7" s="31" t="s">
        <v>51</v>
      </c>
      <c r="AA7" s="31" t="s">
        <v>52</v>
      </c>
      <c r="AB7" s="31" t="s">
        <v>191</v>
      </c>
      <c r="AC7" s="31" t="s">
        <v>192</v>
      </c>
      <c r="AD7" s="31" t="s">
        <v>193</v>
      </c>
      <c r="AE7" s="31" t="s">
        <v>194</v>
      </c>
      <c r="AF7" s="319" t="s">
        <v>195</v>
      </c>
      <c r="AG7" s="315" t="s">
        <v>425</v>
      </c>
      <c r="AH7" s="316" t="s">
        <v>435</v>
      </c>
      <c r="AI7" s="316" t="s">
        <v>436</v>
      </c>
      <c r="AJ7" s="328" t="s">
        <v>437</v>
      </c>
      <c r="AK7" s="315" t="s">
        <v>438</v>
      </c>
      <c r="AL7" s="316" t="s">
        <v>439</v>
      </c>
      <c r="AM7" s="316" t="s">
        <v>440</v>
      </c>
      <c r="AN7" s="317" t="s">
        <v>441</v>
      </c>
    </row>
    <row r="8" spans="1:41" ht="12.5" thickTop="1" x14ac:dyDescent="0.2">
      <c r="A8" s="32" t="s">
        <v>234</v>
      </c>
      <c r="B8" s="33" t="s">
        <v>460</v>
      </c>
      <c r="C8" s="291"/>
      <c r="D8" s="268">
        <v>0.40112453108231227</v>
      </c>
      <c r="E8" s="268">
        <v>6.4205044695110292E-2</v>
      </c>
      <c r="F8" s="273">
        <f t="shared" ref="F8" si="0">ROUND(IF(C8*D8&lt;0,0,C8*D8),)</f>
        <v>0</v>
      </c>
      <c r="G8" s="273">
        <f t="shared" ref="G8" si="1">ROUND(IF(C8*E8&lt;0,0,C8*E8),)</f>
        <v>0</v>
      </c>
      <c r="H8" s="285">
        <f t="shared" ref="H8:H52" si="2">C8-F8-G8</f>
        <v>0</v>
      </c>
      <c r="I8" s="281">
        <f>1-(-'11取引基本表'!CQ6/('11取引基本表'!BW6))</f>
        <v>2.3844669013284858E-2</v>
      </c>
      <c r="J8" s="66">
        <f>H8*I8</f>
        <v>0</v>
      </c>
      <c r="K8" s="67">
        <f t="array" ref="K8:K71">TRANSPOSE('12投入係数表'!C77:BN77)</f>
        <v>0.48715567935623644</v>
      </c>
      <c r="L8" s="66">
        <f t="shared" ref="L8:L39" si="3">J8*K8</f>
        <v>0</v>
      </c>
      <c r="M8" s="67">
        <f t="array" ref="M8:M71">TRANSPOSE('12投入係数表'!C72:BN72)</f>
        <v>5.5091303002166511E-2</v>
      </c>
      <c r="N8" s="68">
        <f t="shared" ref="N8:N39" si="4">J8*M8</f>
        <v>0</v>
      </c>
      <c r="O8" s="69">
        <f t="array" ref="O8:O80">MMULT('12投入係数表'!C6:BN78,J8:J71)</f>
        <v>0</v>
      </c>
      <c r="P8" s="70">
        <f>1-(-'11取引基本表'!CQ6/('11取引基本表'!BW6))</f>
        <v>2.3844669013284858E-2</v>
      </c>
      <c r="Q8" s="68">
        <f>O8*P8</f>
        <v>0</v>
      </c>
      <c r="R8" s="68">
        <f t="array" ref="R8:R71">MMULT('13逆行列係数表'!C6:BN69,Q8:Q71)</f>
        <v>0</v>
      </c>
      <c r="S8" s="66">
        <f t="shared" ref="S8:S39" si="5">R8*K8</f>
        <v>0</v>
      </c>
      <c r="T8" s="71">
        <f t="shared" ref="T8:T39" si="6">R8*M8</f>
        <v>0</v>
      </c>
      <c r="U8" s="72"/>
      <c r="V8" s="68">
        <f t="shared" ref="V8:V39" ca="1" si="7">(N8+T8)*$U$72</f>
        <v>0</v>
      </c>
      <c r="W8" s="67">
        <f>'11取引基本表'!BQ6/'11取引基本表'!$BQ$70</f>
        <v>8.4770471643100878E-3</v>
      </c>
      <c r="X8" s="68">
        <f t="shared" ref="X8:X39" ca="1" si="8">V$72*W8</f>
        <v>0</v>
      </c>
      <c r="Y8" s="70">
        <f>P8</f>
        <v>2.3844669013284858E-2</v>
      </c>
      <c r="Z8" s="68">
        <f ca="1">X8*Y8</f>
        <v>0</v>
      </c>
      <c r="AA8" s="68">
        <f t="array" aca="1" ref="AA8:AA71" ca="1">MMULT('13逆行列係数表'!C6:BN69,Z8:Z71)</f>
        <v>0</v>
      </c>
      <c r="AB8" s="68">
        <f t="shared" ref="AB8:AB39" ca="1" si="9">K8*AA8</f>
        <v>0</v>
      </c>
      <c r="AC8" s="71">
        <f t="shared" ref="AC8:AC39" ca="1" si="10">M8*AA8</f>
        <v>0</v>
      </c>
      <c r="AD8" s="69">
        <f t="shared" ref="AD8:AD39" ca="1" si="11">J8+R8+AA8</f>
        <v>0</v>
      </c>
      <c r="AE8" s="68">
        <f t="shared" ref="AE8:AE39" ca="1" si="12">L8+S8+AB8</f>
        <v>0</v>
      </c>
      <c r="AF8" s="71">
        <f t="shared" ref="AF8:AF39" ca="1" si="13">N8+T8+AC8</f>
        <v>0</v>
      </c>
      <c r="AG8" s="76">
        <f>J8*'20就業誘発係数'!$D5</f>
        <v>0</v>
      </c>
      <c r="AH8" s="318">
        <f>R8*'20就業誘発係数'!$D5</f>
        <v>0</v>
      </c>
      <c r="AI8" s="318">
        <f ca="1">AA8*'20就業誘発係数'!$D5</f>
        <v>0</v>
      </c>
      <c r="AJ8" s="78">
        <f ca="1">SUM(AG8:AI8)</f>
        <v>0</v>
      </c>
      <c r="AK8" s="76">
        <f>J8*'30雇用誘発係数'!$D5</f>
        <v>0</v>
      </c>
      <c r="AL8" s="318">
        <f>R8*'30雇用誘発係数'!$D5</f>
        <v>0</v>
      </c>
      <c r="AM8" s="318">
        <f ca="1">AA8*'30雇用誘発係数'!$D5</f>
        <v>0</v>
      </c>
      <c r="AN8" s="78">
        <f ca="1">SUM(AK8:AM8)</f>
        <v>0</v>
      </c>
      <c r="AO8" s="25" t="s">
        <v>86</v>
      </c>
    </row>
    <row r="9" spans="1:41" x14ac:dyDescent="0.2">
      <c r="A9" s="34" t="s">
        <v>235</v>
      </c>
      <c r="B9" s="35" t="s">
        <v>461</v>
      </c>
      <c r="C9" s="292"/>
      <c r="D9" s="269">
        <v>0.43129177735403396</v>
      </c>
      <c r="E9" s="269">
        <v>3.3174974788566056E-2</v>
      </c>
      <c r="F9" s="274">
        <f t="shared" ref="F9:F71" si="14">ROUND(IF(C9*D9&lt;0,0,C9*D9),)</f>
        <v>0</v>
      </c>
      <c r="G9" s="274">
        <f t="shared" ref="G9:G71" si="15">ROUND(IF(C9*E9&lt;0,0,C9*E9),)</f>
        <v>0</v>
      </c>
      <c r="H9" s="286">
        <f t="shared" si="2"/>
        <v>0</v>
      </c>
      <c r="I9" s="282">
        <f>1-(-'11取引基本表'!CQ7/('11取引基本表'!BW7))</f>
        <v>0.49780012570710241</v>
      </c>
      <c r="J9" s="73">
        <f t="shared" ref="J9:J71" si="16">H9*I9</f>
        <v>0</v>
      </c>
      <c r="K9" s="74">
        <v>0.47038478166882836</v>
      </c>
      <c r="L9" s="73">
        <f t="shared" si="3"/>
        <v>0</v>
      </c>
      <c r="M9" s="74">
        <v>3.0311764423307873E-2</v>
      </c>
      <c r="N9" s="75">
        <f t="shared" si="4"/>
        <v>0</v>
      </c>
      <c r="O9" s="76">
        <v>0</v>
      </c>
      <c r="P9" s="77">
        <f>1-(-'11取引基本表'!CQ7/('11取引基本表'!BW7))</f>
        <v>0.49780012570710241</v>
      </c>
      <c r="Q9" s="75">
        <f t="shared" ref="Q9:Q71" si="17">O9*P9</f>
        <v>0</v>
      </c>
      <c r="R9" s="75">
        <v>0</v>
      </c>
      <c r="S9" s="73">
        <f t="shared" si="5"/>
        <v>0</v>
      </c>
      <c r="T9" s="78">
        <f t="shared" si="6"/>
        <v>0</v>
      </c>
      <c r="U9" s="79"/>
      <c r="V9" s="75">
        <f t="shared" ca="1" si="7"/>
        <v>0</v>
      </c>
      <c r="W9" s="74">
        <f>'11取引基本表'!BQ7/'11取引基本表'!$BQ$70</f>
        <v>1.0580070783993349E-3</v>
      </c>
      <c r="X9" s="75">
        <f t="shared" ca="1" si="8"/>
        <v>0</v>
      </c>
      <c r="Y9" s="77">
        <f t="shared" ref="Y9:Y71" si="18">P9</f>
        <v>0.49780012570710241</v>
      </c>
      <c r="Z9" s="75">
        <f t="shared" ref="Z9:Z71" ca="1" si="19">X9*Y9</f>
        <v>0</v>
      </c>
      <c r="AA9" s="75">
        <f ca="1"/>
        <v>0</v>
      </c>
      <c r="AB9" s="75">
        <f t="shared" ca="1" si="9"/>
        <v>0</v>
      </c>
      <c r="AC9" s="78">
        <f t="shared" ca="1" si="10"/>
        <v>0</v>
      </c>
      <c r="AD9" s="76">
        <f t="shared" ca="1" si="11"/>
        <v>0</v>
      </c>
      <c r="AE9" s="75">
        <f t="shared" ca="1" si="12"/>
        <v>0</v>
      </c>
      <c r="AF9" s="78">
        <f t="shared" ca="1" si="13"/>
        <v>0</v>
      </c>
      <c r="AG9" s="76">
        <f>J9*'20就業誘発係数'!$D6</f>
        <v>0</v>
      </c>
      <c r="AH9" s="75">
        <f>R9*'20就業誘発係数'!$D6</f>
        <v>0</v>
      </c>
      <c r="AI9" s="75">
        <f ca="1">AA9*'20就業誘発係数'!$D6</f>
        <v>0</v>
      </c>
      <c r="AJ9" s="78">
        <f t="shared" ref="AJ9:AJ71" ca="1" si="20">SUM(AG9:AI9)</f>
        <v>0</v>
      </c>
      <c r="AK9" s="76">
        <f>J9*'30雇用誘発係数'!$D6</f>
        <v>0</v>
      </c>
      <c r="AL9" s="75">
        <f>R9*'30雇用誘発係数'!$D6</f>
        <v>0</v>
      </c>
      <c r="AM9" s="75">
        <f ca="1">AA9*'30雇用誘発係数'!$D6</f>
        <v>0</v>
      </c>
      <c r="AN9" s="78">
        <f t="shared" ref="AN9:AN71" ca="1" si="21">SUM(AK9:AM9)</f>
        <v>0</v>
      </c>
      <c r="AO9" s="25" t="s">
        <v>86</v>
      </c>
    </row>
    <row r="10" spans="1:41" x14ac:dyDescent="0.2">
      <c r="A10" s="34" t="s">
        <v>236</v>
      </c>
      <c r="B10" s="35" t="s">
        <v>462</v>
      </c>
      <c r="C10" s="292"/>
      <c r="D10" s="269">
        <v>7.1033031022172649E-2</v>
      </c>
      <c r="E10" s="269">
        <v>1.931456914553677E-2</v>
      </c>
      <c r="F10" s="274">
        <f t="shared" si="14"/>
        <v>0</v>
      </c>
      <c r="G10" s="274">
        <f t="shared" si="15"/>
        <v>0</v>
      </c>
      <c r="H10" s="286">
        <f t="shared" si="2"/>
        <v>0</v>
      </c>
      <c r="I10" s="282">
        <f>1-(-'11取引基本表'!CQ8/('11取引基本表'!BW8))</f>
        <v>0.96317022884145009</v>
      </c>
      <c r="J10" s="73">
        <f t="shared" si="16"/>
        <v>0</v>
      </c>
      <c r="K10" s="74">
        <v>0.32392460997384798</v>
      </c>
      <c r="L10" s="73">
        <f t="shared" si="3"/>
        <v>0</v>
      </c>
      <c r="M10" s="74">
        <v>2.2229236179998196E-2</v>
      </c>
      <c r="N10" s="75">
        <f t="shared" si="4"/>
        <v>0</v>
      </c>
      <c r="O10" s="76">
        <v>0</v>
      </c>
      <c r="P10" s="77">
        <f>1-(-'11取引基本表'!CQ8/('11取引基本表'!BW8))</f>
        <v>0.96317022884145009</v>
      </c>
      <c r="Q10" s="75">
        <f t="shared" si="17"/>
        <v>0</v>
      </c>
      <c r="R10" s="75">
        <v>0</v>
      </c>
      <c r="S10" s="73">
        <f t="shared" si="5"/>
        <v>0</v>
      </c>
      <c r="T10" s="78">
        <f t="shared" si="6"/>
        <v>0</v>
      </c>
      <c r="U10" s="79"/>
      <c r="V10" s="75">
        <f t="shared" ca="1" si="7"/>
        <v>0</v>
      </c>
      <c r="W10" s="74">
        <f>'11取引基本表'!BQ8/'11取引基本表'!$BQ$70</f>
        <v>7.6644168980906802E-4</v>
      </c>
      <c r="X10" s="75">
        <f t="shared" ca="1" si="8"/>
        <v>0</v>
      </c>
      <c r="Y10" s="77">
        <f t="shared" si="18"/>
        <v>0.96317022884145009</v>
      </c>
      <c r="Z10" s="75">
        <f t="shared" ca="1" si="19"/>
        <v>0</v>
      </c>
      <c r="AA10" s="75">
        <f ca="1"/>
        <v>0</v>
      </c>
      <c r="AB10" s="75">
        <f t="shared" ca="1" si="9"/>
        <v>0</v>
      </c>
      <c r="AC10" s="78">
        <f t="shared" ca="1" si="10"/>
        <v>0</v>
      </c>
      <c r="AD10" s="76">
        <f t="shared" ca="1" si="11"/>
        <v>0</v>
      </c>
      <c r="AE10" s="75">
        <f t="shared" ca="1" si="12"/>
        <v>0</v>
      </c>
      <c r="AF10" s="78">
        <f t="shared" ca="1" si="13"/>
        <v>0</v>
      </c>
      <c r="AG10" s="76">
        <f>J10*'20就業誘発係数'!$D7</f>
        <v>0</v>
      </c>
      <c r="AH10" s="75">
        <f>R10*'20就業誘発係数'!$D7</f>
        <v>0</v>
      </c>
      <c r="AI10" s="75">
        <f ca="1">AA10*'20就業誘発係数'!$D7</f>
        <v>0</v>
      </c>
      <c r="AJ10" s="78">
        <f t="shared" ca="1" si="20"/>
        <v>0</v>
      </c>
      <c r="AK10" s="76">
        <f>J10*'30雇用誘発係数'!$D7</f>
        <v>0</v>
      </c>
      <c r="AL10" s="75">
        <f>R10*'30雇用誘発係数'!$D7</f>
        <v>0</v>
      </c>
      <c r="AM10" s="75">
        <f ca="1">AA10*'30雇用誘発係数'!$D7</f>
        <v>0</v>
      </c>
      <c r="AN10" s="78">
        <f t="shared" ca="1" si="21"/>
        <v>0</v>
      </c>
      <c r="AO10" s="25" t="s">
        <v>86</v>
      </c>
    </row>
    <row r="11" spans="1:41" x14ac:dyDescent="0.2">
      <c r="A11" s="34" t="s">
        <v>237</v>
      </c>
      <c r="B11" s="35" t="s">
        <v>463</v>
      </c>
      <c r="C11" s="292"/>
      <c r="D11" s="269">
        <v>0</v>
      </c>
      <c r="E11" s="269">
        <v>0</v>
      </c>
      <c r="F11" s="274">
        <f t="shared" si="14"/>
        <v>0</v>
      </c>
      <c r="G11" s="274">
        <f t="shared" si="15"/>
        <v>0</v>
      </c>
      <c r="H11" s="286">
        <f t="shared" si="2"/>
        <v>0</v>
      </c>
      <c r="I11" s="282">
        <f>1-(-'11取引基本表'!CQ9/('11取引基本表'!BW9))</f>
        <v>1</v>
      </c>
      <c r="J11" s="73">
        <f t="shared" si="16"/>
        <v>0</v>
      </c>
      <c r="K11" s="74">
        <v>0.62775009582215413</v>
      </c>
      <c r="L11" s="73">
        <f t="shared" si="3"/>
        <v>0</v>
      </c>
      <c r="M11" s="74">
        <v>0.34779609045611343</v>
      </c>
      <c r="N11" s="75">
        <f t="shared" si="4"/>
        <v>0</v>
      </c>
      <c r="O11" s="76">
        <v>0</v>
      </c>
      <c r="P11" s="77">
        <f>1-(-'11取引基本表'!CQ9/('11取引基本表'!BW9))</f>
        <v>1</v>
      </c>
      <c r="Q11" s="75">
        <f t="shared" si="17"/>
        <v>0</v>
      </c>
      <c r="R11" s="75">
        <v>0</v>
      </c>
      <c r="S11" s="73">
        <f t="shared" si="5"/>
        <v>0</v>
      </c>
      <c r="T11" s="78">
        <f t="shared" si="6"/>
        <v>0</v>
      </c>
      <c r="U11" s="79"/>
      <c r="V11" s="75">
        <f t="shared" ca="1" si="7"/>
        <v>0</v>
      </c>
      <c r="W11" s="74">
        <f>'11取引基本表'!BQ9/'11取引基本表'!$BQ$70</f>
        <v>2.3917022222478827E-3</v>
      </c>
      <c r="X11" s="75">
        <f t="shared" ca="1" si="8"/>
        <v>0</v>
      </c>
      <c r="Y11" s="77">
        <f t="shared" si="18"/>
        <v>1</v>
      </c>
      <c r="Z11" s="75">
        <f t="shared" ca="1" si="19"/>
        <v>0</v>
      </c>
      <c r="AA11" s="75">
        <f ca="1"/>
        <v>0</v>
      </c>
      <c r="AB11" s="75">
        <f t="shared" ca="1" si="9"/>
        <v>0</v>
      </c>
      <c r="AC11" s="78">
        <f t="shared" ca="1" si="10"/>
        <v>0</v>
      </c>
      <c r="AD11" s="76">
        <f t="shared" ca="1" si="11"/>
        <v>0</v>
      </c>
      <c r="AE11" s="75">
        <f t="shared" ca="1" si="12"/>
        <v>0</v>
      </c>
      <c r="AF11" s="78">
        <f t="shared" ca="1" si="13"/>
        <v>0</v>
      </c>
      <c r="AG11" s="76">
        <f>J11*'20就業誘発係数'!$D8</f>
        <v>0</v>
      </c>
      <c r="AH11" s="75">
        <f>R11*'20就業誘発係数'!$D8</f>
        <v>0</v>
      </c>
      <c r="AI11" s="75">
        <f ca="1">AA11*'20就業誘発係数'!$D8</f>
        <v>0</v>
      </c>
      <c r="AJ11" s="78">
        <f t="shared" ca="1" si="20"/>
        <v>0</v>
      </c>
      <c r="AK11" s="76">
        <f>J11*'30雇用誘発係数'!$D8</f>
        <v>0</v>
      </c>
      <c r="AL11" s="75">
        <f>R11*'30雇用誘発係数'!$D8</f>
        <v>0</v>
      </c>
      <c r="AM11" s="75">
        <f ca="1">AA11*'30雇用誘発係数'!$D8</f>
        <v>0</v>
      </c>
      <c r="AN11" s="78">
        <f t="shared" ca="1" si="21"/>
        <v>0</v>
      </c>
      <c r="AO11" s="25" t="s">
        <v>86</v>
      </c>
    </row>
    <row r="12" spans="1:41" x14ac:dyDescent="0.2">
      <c r="A12" s="36" t="s">
        <v>238</v>
      </c>
      <c r="B12" s="37" t="s">
        <v>464</v>
      </c>
      <c r="C12" s="293"/>
      <c r="D12" s="270">
        <v>0.24721385717535904</v>
      </c>
      <c r="E12" s="270">
        <v>3.6070719031760505E-2</v>
      </c>
      <c r="F12" s="275">
        <f t="shared" si="14"/>
        <v>0</v>
      </c>
      <c r="G12" s="275">
        <f t="shared" si="15"/>
        <v>0</v>
      </c>
      <c r="H12" s="287">
        <f t="shared" si="2"/>
        <v>0</v>
      </c>
      <c r="I12" s="283">
        <f>1-(-'11取引基本表'!CQ10/('11取引基本表'!BW10))</f>
        <v>0.79431708104617371</v>
      </c>
      <c r="J12" s="80">
        <f t="shared" si="16"/>
        <v>0</v>
      </c>
      <c r="K12" s="81">
        <v>0.63468597063621535</v>
      </c>
      <c r="L12" s="80">
        <f t="shared" si="3"/>
        <v>0</v>
      </c>
      <c r="M12" s="81">
        <v>0.25336460032626429</v>
      </c>
      <c r="N12" s="82">
        <f t="shared" si="4"/>
        <v>0</v>
      </c>
      <c r="O12" s="83">
        <v>0</v>
      </c>
      <c r="P12" s="84">
        <f>1-(-'11取引基本表'!CQ10/('11取引基本表'!BW10))</f>
        <v>0.79431708104617371</v>
      </c>
      <c r="Q12" s="82">
        <f t="shared" si="17"/>
        <v>0</v>
      </c>
      <c r="R12" s="82">
        <v>0</v>
      </c>
      <c r="S12" s="80">
        <f t="shared" si="5"/>
        <v>0</v>
      </c>
      <c r="T12" s="85">
        <f t="shared" si="6"/>
        <v>0</v>
      </c>
      <c r="U12" s="86"/>
      <c r="V12" s="82">
        <f t="shared" ca="1" si="7"/>
        <v>0</v>
      </c>
      <c r="W12" s="81">
        <f>'11取引基本表'!BQ10/'11取引基本表'!$BQ$70</f>
        <v>6.1199863743699586E-4</v>
      </c>
      <c r="X12" s="82">
        <f t="shared" ca="1" si="8"/>
        <v>0</v>
      </c>
      <c r="Y12" s="84">
        <f t="shared" si="18"/>
        <v>0.79431708104617371</v>
      </c>
      <c r="Z12" s="82">
        <f t="shared" ca="1" si="19"/>
        <v>0</v>
      </c>
      <c r="AA12" s="82">
        <f ca="1"/>
        <v>0</v>
      </c>
      <c r="AB12" s="82">
        <f t="shared" ca="1" si="9"/>
        <v>0</v>
      </c>
      <c r="AC12" s="85">
        <f t="shared" ca="1" si="10"/>
        <v>0</v>
      </c>
      <c r="AD12" s="83">
        <f t="shared" ca="1" si="11"/>
        <v>0</v>
      </c>
      <c r="AE12" s="82">
        <f t="shared" ca="1" si="12"/>
        <v>0</v>
      </c>
      <c r="AF12" s="85">
        <f t="shared" ca="1" si="13"/>
        <v>0</v>
      </c>
      <c r="AG12" s="83">
        <f>J12*'20就業誘発係数'!$D9</f>
        <v>0</v>
      </c>
      <c r="AH12" s="82">
        <f>R12*'20就業誘発係数'!$D9</f>
        <v>0</v>
      </c>
      <c r="AI12" s="82">
        <f ca="1">AA12*'20就業誘発係数'!$D9</f>
        <v>0</v>
      </c>
      <c r="AJ12" s="85">
        <f t="shared" ca="1" si="20"/>
        <v>0</v>
      </c>
      <c r="AK12" s="83">
        <f>J12*'30雇用誘発係数'!$D9</f>
        <v>0</v>
      </c>
      <c r="AL12" s="82">
        <f>R12*'30雇用誘発係数'!$D9</f>
        <v>0</v>
      </c>
      <c r="AM12" s="82">
        <f ca="1">AA12*'30雇用誘発係数'!$D9</f>
        <v>0</v>
      </c>
      <c r="AN12" s="85">
        <f t="shared" ca="1" si="21"/>
        <v>0</v>
      </c>
      <c r="AO12" s="25" t="s">
        <v>87</v>
      </c>
    </row>
    <row r="13" spans="1:41" x14ac:dyDescent="0.2">
      <c r="A13" s="38" t="s">
        <v>239</v>
      </c>
      <c r="B13" s="39" t="s">
        <v>465</v>
      </c>
      <c r="C13" s="294"/>
      <c r="D13" s="271">
        <v>0.27591440070340501</v>
      </c>
      <c r="E13" s="271">
        <v>3.6864238359318138E-2</v>
      </c>
      <c r="F13" s="276">
        <f t="shared" si="14"/>
        <v>0</v>
      </c>
      <c r="G13" s="276">
        <f t="shared" si="15"/>
        <v>0</v>
      </c>
      <c r="H13" s="288">
        <f t="shared" si="2"/>
        <v>0</v>
      </c>
      <c r="I13" s="284">
        <f>1-(-'11取引基本表'!CQ11/('11取引基本表'!BW11))</f>
        <v>0.70121263943410161</v>
      </c>
      <c r="J13" s="87">
        <f t="shared" si="16"/>
        <v>0</v>
      </c>
      <c r="K13" s="88">
        <v>0.6062253298748167</v>
      </c>
      <c r="L13" s="87">
        <f t="shared" si="3"/>
        <v>0</v>
      </c>
      <c r="M13" s="88">
        <v>0.18925228374873124</v>
      </c>
      <c r="N13" s="89">
        <f t="shared" si="4"/>
        <v>0</v>
      </c>
      <c r="O13" s="90">
        <v>0</v>
      </c>
      <c r="P13" s="91">
        <f>1-(-'11取引基本表'!CQ11/('11取引基本表'!BW11))</f>
        <v>0.70121263943410161</v>
      </c>
      <c r="Q13" s="89">
        <f t="shared" si="17"/>
        <v>0</v>
      </c>
      <c r="R13" s="89">
        <v>0</v>
      </c>
      <c r="S13" s="87">
        <f t="shared" si="5"/>
        <v>0</v>
      </c>
      <c r="T13" s="92">
        <f t="shared" si="6"/>
        <v>0</v>
      </c>
      <c r="U13" s="93"/>
      <c r="V13" s="89">
        <f t="shared" ca="1" si="7"/>
        <v>0</v>
      </c>
      <c r="W13" s="88">
        <f>'11取引基本表'!BQ11/'11取引基本表'!$BQ$70</f>
        <v>1.2528651351304538E-3</v>
      </c>
      <c r="X13" s="89">
        <f t="shared" ca="1" si="8"/>
        <v>0</v>
      </c>
      <c r="Y13" s="91">
        <f t="shared" si="18"/>
        <v>0.70121263943410161</v>
      </c>
      <c r="Z13" s="89">
        <f t="shared" ca="1" si="19"/>
        <v>0</v>
      </c>
      <c r="AA13" s="89">
        <f ca="1"/>
        <v>0</v>
      </c>
      <c r="AB13" s="89">
        <f t="shared" ca="1" si="9"/>
        <v>0</v>
      </c>
      <c r="AC13" s="92">
        <f t="shared" ca="1" si="10"/>
        <v>0</v>
      </c>
      <c r="AD13" s="90">
        <f t="shared" ca="1" si="11"/>
        <v>0</v>
      </c>
      <c r="AE13" s="89">
        <f t="shared" ca="1" si="12"/>
        <v>0</v>
      </c>
      <c r="AF13" s="92">
        <f t="shared" ca="1" si="13"/>
        <v>0</v>
      </c>
      <c r="AG13" s="90">
        <f>J13*'20就業誘発係数'!$D10</f>
        <v>0</v>
      </c>
      <c r="AH13" s="89">
        <f>R13*'20就業誘発係数'!$D10</f>
        <v>0</v>
      </c>
      <c r="AI13" s="89">
        <f ca="1">AA13*'20就業誘発係数'!$D10</f>
        <v>0</v>
      </c>
      <c r="AJ13" s="92">
        <f t="shared" ca="1" si="20"/>
        <v>0</v>
      </c>
      <c r="AK13" s="90">
        <f>J13*'30雇用誘発係数'!$D10</f>
        <v>0</v>
      </c>
      <c r="AL13" s="89">
        <f>R13*'30雇用誘発係数'!$D10</f>
        <v>0</v>
      </c>
      <c r="AM13" s="89">
        <f ca="1">AA13*'30雇用誘発係数'!$D10</f>
        <v>0</v>
      </c>
      <c r="AN13" s="92">
        <f t="shared" ca="1" si="21"/>
        <v>0</v>
      </c>
      <c r="AO13" s="25" t="s">
        <v>88</v>
      </c>
    </row>
    <row r="14" spans="1:41" x14ac:dyDescent="0.2">
      <c r="A14" s="34" t="s">
        <v>240</v>
      </c>
      <c r="B14" s="35" t="s">
        <v>466</v>
      </c>
      <c r="C14" s="292"/>
      <c r="D14" s="269">
        <v>0.24746724160226116</v>
      </c>
      <c r="E14" s="269">
        <v>0.63674443945311665</v>
      </c>
      <c r="F14" s="274">
        <f t="shared" si="14"/>
        <v>0</v>
      </c>
      <c r="G14" s="274">
        <f t="shared" si="15"/>
        <v>0</v>
      </c>
      <c r="H14" s="286">
        <f t="shared" si="2"/>
        <v>0</v>
      </c>
      <c r="I14" s="282">
        <f>1-(-'11取引基本表'!CQ12/('11取引基本表'!BW12))</f>
        <v>3.2431114362350688E-2</v>
      </c>
      <c r="J14" s="73">
        <f t="shared" si="16"/>
        <v>0</v>
      </c>
      <c r="K14" s="74">
        <v>0.66568986568986566</v>
      </c>
      <c r="L14" s="73">
        <f t="shared" si="3"/>
        <v>0</v>
      </c>
      <c r="M14" s="74">
        <v>0.11037851037851037</v>
      </c>
      <c r="N14" s="75">
        <f t="shared" si="4"/>
        <v>0</v>
      </c>
      <c r="O14" s="76">
        <v>0</v>
      </c>
      <c r="P14" s="77">
        <f>1-(-'11取引基本表'!CQ12/('11取引基本表'!BW12))</f>
        <v>3.2431114362350688E-2</v>
      </c>
      <c r="Q14" s="75">
        <f t="shared" si="17"/>
        <v>0</v>
      </c>
      <c r="R14" s="75">
        <v>0</v>
      </c>
      <c r="S14" s="73">
        <f t="shared" si="5"/>
        <v>0</v>
      </c>
      <c r="T14" s="78">
        <f t="shared" si="6"/>
        <v>0</v>
      </c>
      <c r="U14" s="79"/>
      <c r="V14" s="75">
        <f t="shared" ca="1" si="7"/>
        <v>0</v>
      </c>
      <c r="W14" s="74">
        <f>'11取引基本表'!BQ12/'11取引基本表'!$BQ$70</f>
        <v>0</v>
      </c>
      <c r="X14" s="75">
        <f t="shared" ca="1" si="8"/>
        <v>0</v>
      </c>
      <c r="Y14" s="77">
        <f t="shared" si="18"/>
        <v>3.2431114362350688E-2</v>
      </c>
      <c r="Z14" s="75">
        <f t="shared" ca="1" si="19"/>
        <v>0</v>
      </c>
      <c r="AA14" s="75">
        <f ca="1"/>
        <v>0</v>
      </c>
      <c r="AB14" s="75">
        <f t="shared" ca="1" si="9"/>
        <v>0</v>
      </c>
      <c r="AC14" s="78">
        <f t="shared" ca="1" si="10"/>
        <v>0</v>
      </c>
      <c r="AD14" s="76">
        <f t="shared" ca="1" si="11"/>
        <v>0</v>
      </c>
      <c r="AE14" s="75">
        <f t="shared" ca="1" si="12"/>
        <v>0</v>
      </c>
      <c r="AF14" s="78">
        <f t="shared" ca="1" si="13"/>
        <v>0</v>
      </c>
      <c r="AG14" s="76">
        <f>J14*'20就業誘発係数'!$D11</f>
        <v>0</v>
      </c>
      <c r="AH14" s="75">
        <f>R14*'20就業誘発係数'!$D11</f>
        <v>0</v>
      </c>
      <c r="AI14" s="75">
        <f ca="1">AA14*'20就業誘発係数'!$D11</f>
        <v>0</v>
      </c>
      <c r="AJ14" s="78">
        <f t="shared" ca="1" si="20"/>
        <v>0</v>
      </c>
      <c r="AK14" s="76">
        <f>J14*'30雇用誘発係数'!$D11</f>
        <v>0</v>
      </c>
      <c r="AL14" s="75">
        <f>R14*'30雇用誘発係数'!$D11</f>
        <v>0</v>
      </c>
      <c r="AM14" s="75">
        <f ca="1">AA14*'30雇用誘発係数'!$D11</f>
        <v>0</v>
      </c>
      <c r="AN14" s="78">
        <f t="shared" ca="1" si="21"/>
        <v>0</v>
      </c>
      <c r="AO14" s="25" t="s">
        <v>89</v>
      </c>
    </row>
    <row r="15" spans="1:41" x14ac:dyDescent="0.2">
      <c r="A15" s="34" t="s">
        <v>241</v>
      </c>
      <c r="B15" s="35" t="s">
        <v>467</v>
      </c>
      <c r="C15" s="292"/>
      <c r="D15" s="269">
        <v>9.2954878593819831E-2</v>
      </c>
      <c r="E15" s="269">
        <v>0.39215024425004452</v>
      </c>
      <c r="F15" s="274">
        <f t="shared" si="14"/>
        <v>0</v>
      </c>
      <c r="G15" s="274">
        <f t="shared" si="15"/>
        <v>0</v>
      </c>
      <c r="H15" s="286">
        <f t="shared" si="2"/>
        <v>0</v>
      </c>
      <c r="I15" s="282">
        <f>1-(-'11取引基本表'!CQ13/('11取引基本表'!BW13))</f>
        <v>0.46671404880360101</v>
      </c>
      <c r="J15" s="73">
        <f t="shared" si="16"/>
        <v>0</v>
      </c>
      <c r="K15" s="74">
        <v>0.56592219020172907</v>
      </c>
      <c r="L15" s="73">
        <f t="shared" si="3"/>
        <v>0</v>
      </c>
      <c r="M15" s="74">
        <v>0.29142651296829969</v>
      </c>
      <c r="N15" s="75">
        <f t="shared" si="4"/>
        <v>0</v>
      </c>
      <c r="O15" s="76">
        <v>0</v>
      </c>
      <c r="P15" s="77">
        <f>1-(-'11取引基本表'!CQ13/('11取引基本表'!BW13))</f>
        <v>0.46671404880360101</v>
      </c>
      <c r="Q15" s="75">
        <f t="shared" si="17"/>
        <v>0</v>
      </c>
      <c r="R15" s="75">
        <v>0</v>
      </c>
      <c r="S15" s="73">
        <f t="shared" si="5"/>
        <v>0</v>
      </c>
      <c r="T15" s="78">
        <f t="shared" si="6"/>
        <v>0</v>
      </c>
      <c r="U15" s="79"/>
      <c r="V15" s="75">
        <f t="shared" ca="1" si="7"/>
        <v>0</v>
      </c>
      <c r="W15" s="74">
        <f>'11取引基本表'!BQ13/'11取引基本表'!$BQ$70</f>
        <v>-2.3094288205169656E-5</v>
      </c>
      <c r="X15" s="75">
        <f t="shared" ca="1" si="8"/>
        <v>0</v>
      </c>
      <c r="Y15" s="77">
        <f t="shared" si="18"/>
        <v>0.46671404880360101</v>
      </c>
      <c r="Z15" s="75">
        <f t="shared" ca="1" si="19"/>
        <v>0</v>
      </c>
      <c r="AA15" s="75">
        <f ca="1"/>
        <v>0</v>
      </c>
      <c r="AB15" s="75">
        <f t="shared" ca="1" si="9"/>
        <v>0</v>
      </c>
      <c r="AC15" s="78">
        <f t="shared" ca="1" si="10"/>
        <v>0</v>
      </c>
      <c r="AD15" s="76">
        <f t="shared" ca="1" si="11"/>
        <v>0</v>
      </c>
      <c r="AE15" s="75">
        <f t="shared" ca="1" si="12"/>
        <v>0</v>
      </c>
      <c r="AF15" s="78">
        <f t="shared" ca="1" si="13"/>
        <v>0</v>
      </c>
      <c r="AG15" s="76">
        <f>J15*'20就業誘発係数'!$D12</f>
        <v>0</v>
      </c>
      <c r="AH15" s="75">
        <f>R15*'20就業誘発係数'!$D12</f>
        <v>0</v>
      </c>
      <c r="AI15" s="75">
        <f ca="1">AA15*'20就業誘発係数'!$D12</f>
        <v>0</v>
      </c>
      <c r="AJ15" s="78">
        <f t="shared" ca="1" si="20"/>
        <v>0</v>
      </c>
      <c r="AK15" s="76">
        <f>J15*'30雇用誘発係数'!$D12</f>
        <v>0</v>
      </c>
      <c r="AL15" s="75">
        <f>R15*'30雇用誘発係数'!$D12</f>
        <v>0</v>
      </c>
      <c r="AM15" s="75">
        <f ca="1">AA15*'30雇用誘発係数'!$D12</f>
        <v>0</v>
      </c>
      <c r="AN15" s="78">
        <f t="shared" ca="1" si="21"/>
        <v>0</v>
      </c>
      <c r="AO15" s="25" t="s">
        <v>89</v>
      </c>
    </row>
    <row r="16" spans="1:41" x14ac:dyDescent="0.2">
      <c r="A16" s="34" t="s">
        <v>242</v>
      </c>
      <c r="B16" s="35" t="s">
        <v>468</v>
      </c>
      <c r="C16" s="292"/>
      <c r="D16" s="269">
        <v>0.37262805087748851</v>
      </c>
      <c r="E16" s="269">
        <v>3.008762076125928E-2</v>
      </c>
      <c r="F16" s="274">
        <f t="shared" si="14"/>
        <v>0</v>
      </c>
      <c r="G16" s="274">
        <f t="shared" si="15"/>
        <v>0</v>
      </c>
      <c r="H16" s="286">
        <f t="shared" si="2"/>
        <v>0</v>
      </c>
      <c r="I16" s="282">
        <f>1-(-'11取引基本表'!CQ14/('11取引基本表'!BW14))</f>
        <v>0.3933879800006802</v>
      </c>
      <c r="J16" s="73">
        <f t="shared" si="16"/>
        <v>0</v>
      </c>
      <c r="K16" s="74">
        <v>0.24266851293210029</v>
      </c>
      <c r="L16" s="73">
        <f t="shared" si="3"/>
        <v>0</v>
      </c>
      <c r="M16" s="74">
        <v>0.11463330201275901</v>
      </c>
      <c r="N16" s="75">
        <f t="shared" si="4"/>
        <v>0</v>
      </c>
      <c r="O16" s="76">
        <v>0</v>
      </c>
      <c r="P16" s="77">
        <f>1-(-'11取引基本表'!CQ14/('11取引基本表'!BW14))</f>
        <v>0.3933879800006802</v>
      </c>
      <c r="Q16" s="75">
        <f t="shared" si="17"/>
        <v>0</v>
      </c>
      <c r="R16" s="75">
        <v>0</v>
      </c>
      <c r="S16" s="73">
        <f t="shared" si="5"/>
        <v>0</v>
      </c>
      <c r="T16" s="78">
        <f t="shared" si="6"/>
        <v>0</v>
      </c>
      <c r="U16" s="79"/>
      <c r="V16" s="75">
        <f t="shared" ca="1" si="7"/>
        <v>0</v>
      </c>
      <c r="W16" s="74">
        <f>'11取引基本表'!BQ14/'11取引基本表'!$BQ$70</f>
        <v>1.4487335669705489E-2</v>
      </c>
      <c r="X16" s="75">
        <f t="shared" ca="1" si="8"/>
        <v>0</v>
      </c>
      <c r="Y16" s="77">
        <f t="shared" si="18"/>
        <v>0.3933879800006802</v>
      </c>
      <c r="Z16" s="75">
        <f t="shared" ca="1" si="19"/>
        <v>0</v>
      </c>
      <c r="AA16" s="75">
        <f ca="1"/>
        <v>0</v>
      </c>
      <c r="AB16" s="75">
        <f t="shared" ca="1" si="9"/>
        <v>0</v>
      </c>
      <c r="AC16" s="78">
        <f t="shared" ca="1" si="10"/>
        <v>0</v>
      </c>
      <c r="AD16" s="76">
        <f t="shared" ca="1" si="11"/>
        <v>0</v>
      </c>
      <c r="AE16" s="75">
        <f t="shared" ca="1" si="12"/>
        <v>0</v>
      </c>
      <c r="AF16" s="78">
        <f t="shared" ca="1" si="13"/>
        <v>0</v>
      </c>
      <c r="AG16" s="76">
        <f>J16*'20就業誘発係数'!$D13</f>
        <v>0</v>
      </c>
      <c r="AH16" s="75">
        <f>R16*'20就業誘発係数'!$D13</f>
        <v>0</v>
      </c>
      <c r="AI16" s="75">
        <f ca="1">AA16*'20就業誘発係数'!$D13</f>
        <v>0</v>
      </c>
      <c r="AJ16" s="78">
        <f t="shared" ca="1" si="20"/>
        <v>0</v>
      </c>
      <c r="AK16" s="76">
        <f>J16*'30雇用誘発係数'!$D13</f>
        <v>0</v>
      </c>
      <c r="AL16" s="75">
        <f>R16*'30雇用誘発係数'!$D13</f>
        <v>0</v>
      </c>
      <c r="AM16" s="75">
        <f ca="1">AA16*'30雇用誘発係数'!$D13</f>
        <v>0</v>
      </c>
      <c r="AN16" s="78">
        <f t="shared" ca="1" si="21"/>
        <v>0</v>
      </c>
      <c r="AO16" s="25" t="s">
        <v>90</v>
      </c>
    </row>
    <row r="17" spans="1:41" x14ac:dyDescent="0.2">
      <c r="A17" s="36" t="s">
        <v>243</v>
      </c>
      <c r="B17" s="37" t="s">
        <v>469</v>
      </c>
      <c r="C17" s="293"/>
      <c r="D17" s="270">
        <v>0.41171362206674139</v>
      </c>
      <c r="E17" s="270">
        <v>4.014042871105062E-2</v>
      </c>
      <c r="F17" s="275">
        <f t="shared" si="14"/>
        <v>0</v>
      </c>
      <c r="G17" s="275">
        <f t="shared" si="15"/>
        <v>0</v>
      </c>
      <c r="H17" s="287">
        <f t="shared" si="2"/>
        <v>0</v>
      </c>
      <c r="I17" s="283">
        <f>1-(-'11取引基本表'!CQ15/('11取引基本表'!BW15))</f>
        <v>0.23062948207171319</v>
      </c>
      <c r="J17" s="80">
        <f t="shared" si="16"/>
        <v>0</v>
      </c>
      <c r="K17" s="81">
        <v>0.39027332779557772</v>
      </c>
      <c r="L17" s="80">
        <f t="shared" si="3"/>
        <v>0</v>
      </c>
      <c r="M17" s="81">
        <v>9.4174808485951236E-2</v>
      </c>
      <c r="N17" s="82">
        <f t="shared" si="4"/>
        <v>0</v>
      </c>
      <c r="O17" s="83">
        <v>0</v>
      </c>
      <c r="P17" s="84">
        <f>1-(-'11取引基本表'!CQ15/('11取引基本表'!BW15))</f>
        <v>0.23062948207171319</v>
      </c>
      <c r="Q17" s="82">
        <f t="shared" si="17"/>
        <v>0</v>
      </c>
      <c r="R17" s="82">
        <v>0</v>
      </c>
      <c r="S17" s="80">
        <f t="shared" si="5"/>
        <v>0</v>
      </c>
      <c r="T17" s="85">
        <f t="shared" si="6"/>
        <v>0</v>
      </c>
      <c r="U17" s="86"/>
      <c r="V17" s="82">
        <f t="shared" ca="1" si="7"/>
        <v>0</v>
      </c>
      <c r="W17" s="81">
        <f>'11取引基本表'!BQ15/'11取引基本表'!$BQ$70</f>
        <v>1.1666945722649145E-2</v>
      </c>
      <c r="X17" s="82">
        <f t="shared" ca="1" si="8"/>
        <v>0</v>
      </c>
      <c r="Y17" s="84">
        <f t="shared" si="18"/>
        <v>0.23062948207171319</v>
      </c>
      <c r="Z17" s="82">
        <f t="shared" ca="1" si="19"/>
        <v>0</v>
      </c>
      <c r="AA17" s="82">
        <f ca="1"/>
        <v>0</v>
      </c>
      <c r="AB17" s="82">
        <f t="shared" ca="1" si="9"/>
        <v>0</v>
      </c>
      <c r="AC17" s="85">
        <f t="shared" ca="1" si="10"/>
        <v>0</v>
      </c>
      <c r="AD17" s="83">
        <f t="shared" ca="1" si="11"/>
        <v>0</v>
      </c>
      <c r="AE17" s="82">
        <f t="shared" ca="1" si="12"/>
        <v>0</v>
      </c>
      <c r="AF17" s="85">
        <f t="shared" ca="1" si="13"/>
        <v>0</v>
      </c>
      <c r="AG17" s="83">
        <f>J17*'20就業誘発係数'!$D14</f>
        <v>0</v>
      </c>
      <c r="AH17" s="82">
        <f>R17*'20就業誘発係数'!$D14</f>
        <v>0</v>
      </c>
      <c r="AI17" s="82">
        <f ca="1">AA17*'20就業誘発係数'!$D14</f>
        <v>0</v>
      </c>
      <c r="AJ17" s="85">
        <f t="shared" ca="1" si="20"/>
        <v>0</v>
      </c>
      <c r="AK17" s="83">
        <f>J17*'30雇用誘発係数'!$D14</f>
        <v>0</v>
      </c>
      <c r="AL17" s="82">
        <f>R17*'30雇用誘発係数'!$D14</f>
        <v>0</v>
      </c>
      <c r="AM17" s="82">
        <f ca="1">AA17*'30雇用誘発係数'!$D14</f>
        <v>0</v>
      </c>
      <c r="AN17" s="85">
        <f t="shared" ca="1" si="21"/>
        <v>0</v>
      </c>
      <c r="AO17" s="25" t="s">
        <v>90</v>
      </c>
    </row>
    <row r="18" spans="1:41" x14ac:dyDescent="0.2">
      <c r="A18" s="38" t="s">
        <v>244</v>
      </c>
      <c r="B18" s="39" t="s">
        <v>470</v>
      </c>
      <c r="C18" s="294"/>
      <c r="D18" s="271">
        <v>0.21810783523868771</v>
      </c>
      <c r="E18" s="271">
        <v>3.1168662671258101E-2</v>
      </c>
      <c r="F18" s="276">
        <f t="shared" si="14"/>
        <v>0</v>
      </c>
      <c r="G18" s="276">
        <f t="shared" si="15"/>
        <v>0</v>
      </c>
      <c r="H18" s="288">
        <f t="shared" si="2"/>
        <v>0</v>
      </c>
      <c r="I18" s="284">
        <f>1-(-'11取引基本表'!CQ16/('11取引基本表'!BW16))</f>
        <v>0.75371320550904675</v>
      </c>
      <c r="J18" s="87">
        <f t="shared" si="16"/>
        <v>0</v>
      </c>
      <c r="K18" s="88">
        <v>0.13636830044122175</v>
      </c>
      <c r="L18" s="87">
        <f t="shared" si="3"/>
        <v>0</v>
      </c>
      <c r="M18" s="88">
        <v>2.8901734104046242E-2</v>
      </c>
      <c r="N18" s="89">
        <f t="shared" si="4"/>
        <v>0</v>
      </c>
      <c r="O18" s="90">
        <v>0</v>
      </c>
      <c r="P18" s="91">
        <f>1-(-'11取引基本表'!CQ16/('11取引基本表'!BW16))</f>
        <v>0.75371320550904675</v>
      </c>
      <c r="Q18" s="89">
        <f t="shared" si="17"/>
        <v>0</v>
      </c>
      <c r="R18" s="89">
        <v>0</v>
      </c>
      <c r="S18" s="87">
        <f t="shared" si="5"/>
        <v>0</v>
      </c>
      <c r="T18" s="92">
        <f t="shared" si="6"/>
        <v>0</v>
      </c>
      <c r="U18" s="93"/>
      <c r="V18" s="89">
        <f t="shared" ca="1" si="7"/>
        <v>0</v>
      </c>
      <c r="W18" s="88">
        <f>'11取引基本表'!BQ16/'11取引基本表'!$BQ$70</f>
        <v>6.8907582432174959E-3</v>
      </c>
      <c r="X18" s="89">
        <f t="shared" ca="1" si="8"/>
        <v>0</v>
      </c>
      <c r="Y18" s="91">
        <f t="shared" si="18"/>
        <v>0.75371320550904675</v>
      </c>
      <c r="Z18" s="89">
        <f t="shared" ca="1" si="19"/>
        <v>0</v>
      </c>
      <c r="AA18" s="89">
        <f ca="1"/>
        <v>0</v>
      </c>
      <c r="AB18" s="89">
        <f t="shared" ca="1" si="9"/>
        <v>0</v>
      </c>
      <c r="AC18" s="92">
        <f t="shared" ca="1" si="10"/>
        <v>0</v>
      </c>
      <c r="AD18" s="90">
        <f t="shared" ca="1" si="11"/>
        <v>0</v>
      </c>
      <c r="AE18" s="89">
        <f t="shared" ca="1" si="12"/>
        <v>0</v>
      </c>
      <c r="AF18" s="92">
        <f t="shared" ca="1" si="13"/>
        <v>0</v>
      </c>
      <c r="AG18" s="90">
        <f>J18*'20就業誘発係数'!$D15</f>
        <v>0</v>
      </c>
      <c r="AH18" s="89">
        <f>R18*'20就業誘発係数'!$D15</f>
        <v>0</v>
      </c>
      <c r="AI18" s="89">
        <f ca="1">AA18*'20就業誘発係数'!$D15</f>
        <v>0</v>
      </c>
      <c r="AJ18" s="92">
        <f t="shared" ca="1" si="20"/>
        <v>0</v>
      </c>
      <c r="AK18" s="90">
        <f>J18*'30雇用誘発係数'!$D15</f>
        <v>0</v>
      </c>
      <c r="AL18" s="89">
        <f>R18*'30雇用誘発係数'!$D15</f>
        <v>0</v>
      </c>
      <c r="AM18" s="89">
        <f ca="1">AA18*'30雇用誘発係数'!$D15</f>
        <v>0</v>
      </c>
      <c r="AN18" s="92">
        <f t="shared" ca="1" si="21"/>
        <v>0</v>
      </c>
      <c r="AO18" s="25" t="s">
        <v>90</v>
      </c>
    </row>
    <row r="19" spans="1:41" x14ac:dyDescent="0.2">
      <c r="A19" s="34" t="s">
        <v>245</v>
      </c>
      <c r="B19" s="35" t="s">
        <v>471</v>
      </c>
      <c r="C19" s="292"/>
      <c r="D19" s="269">
        <v>0.3789755751213868</v>
      </c>
      <c r="E19" s="269">
        <v>3.0860528053175358E-2</v>
      </c>
      <c r="F19" s="274">
        <f t="shared" si="14"/>
        <v>0</v>
      </c>
      <c r="G19" s="274">
        <f t="shared" si="15"/>
        <v>0</v>
      </c>
      <c r="H19" s="286">
        <f t="shared" si="2"/>
        <v>0</v>
      </c>
      <c r="I19" s="282">
        <f>1-(-'11取引基本表'!CQ17/('11取引基本表'!BW17))</f>
        <v>0.2737477864912724</v>
      </c>
      <c r="J19" s="73">
        <f t="shared" si="16"/>
        <v>0</v>
      </c>
      <c r="K19" s="74">
        <v>0.33749742957022416</v>
      </c>
      <c r="L19" s="73">
        <f t="shared" si="3"/>
        <v>0</v>
      </c>
      <c r="M19" s="74">
        <v>0.17939886215641923</v>
      </c>
      <c r="N19" s="75">
        <f t="shared" si="4"/>
        <v>0</v>
      </c>
      <c r="O19" s="76">
        <v>0</v>
      </c>
      <c r="P19" s="77">
        <f>1-(-'11取引基本表'!CQ17/('11取引基本表'!BW17))</f>
        <v>0.2737477864912724</v>
      </c>
      <c r="Q19" s="75">
        <f t="shared" si="17"/>
        <v>0</v>
      </c>
      <c r="R19" s="75">
        <v>0</v>
      </c>
      <c r="S19" s="73">
        <f t="shared" si="5"/>
        <v>0</v>
      </c>
      <c r="T19" s="78">
        <f t="shared" si="6"/>
        <v>0</v>
      </c>
      <c r="U19" s="79"/>
      <c r="V19" s="75">
        <f t="shared" ca="1" si="7"/>
        <v>0</v>
      </c>
      <c r="W19" s="74">
        <f>'11取引基本表'!BQ17/'11取引基本表'!$BQ$70</f>
        <v>3.8560244337569209E-2</v>
      </c>
      <c r="X19" s="75">
        <f t="shared" ca="1" si="8"/>
        <v>0</v>
      </c>
      <c r="Y19" s="77">
        <f t="shared" si="18"/>
        <v>0.2737477864912724</v>
      </c>
      <c r="Z19" s="75">
        <f t="shared" ca="1" si="19"/>
        <v>0</v>
      </c>
      <c r="AA19" s="75">
        <f ca="1"/>
        <v>0</v>
      </c>
      <c r="AB19" s="75">
        <f t="shared" ca="1" si="9"/>
        <v>0</v>
      </c>
      <c r="AC19" s="78">
        <f t="shared" ca="1" si="10"/>
        <v>0</v>
      </c>
      <c r="AD19" s="76">
        <f t="shared" ca="1" si="11"/>
        <v>0</v>
      </c>
      <c r="AE19" s="75">
        <f t="shared" ca="1" si="12"/>
        <v>0</v>
      </c>
      <c r="AF19" s="78">
        <f t="shared" ca="1" si="13"/>
        <v>0</v>
      </c>
      <c r="AG19" s="76">
        <f>J19*'20就業誘発係数'!$D16</f>
        <v>0</v>
      </c>
      <c r="AH19" s="75">
        <f>R19*'20就業誘発係数'!$D16</f>
        <v>0</v>
      </c>
      <c r="AI19" s="75">
        <f ca="1">AA19*'20就業誘発係数'!$D16</f>
        <v>0</v>
      </c>
      <c r="AJ19" s="78">
        <f t="shared" ca="1" si="20"/>
        <v>0</v>
      </c>
      <c r="AK19" s="76">
        <f>J19*'30雇用誘発係数'!$D16</f>
        <v>0</v>
      </c>
      <c r="AL19" s="75">
        <f>R19*'30雇用誘発係数'!$D16</f>
        <v>0</v>
      </c>
      <c r="AM19" s="75">
        <f ca="1">AA19*'30雇用誘発係数'!$D16</f>
        <v>0</v>
      </c>
      <c r="AN19" s="78">
        <f t="shared" ca="1" si="21"/>
        <v>0</v>
      </c>
      <c r="AO19" s="25" t="s">
        <v>90</v>
      </c>
    </row>
    <row r="20" spans="1:41" x14ac:dyDescent="0.2">
      <c r="A20" s="34" t="s">
        <v>246</v>
      </c>
      <c r="B20" s="35" t="s">
        <v>472</v>
      </c>
      <c r="C20" s="292"/>
      <c r="D20" s="269">
        <v>0.33391352806133662</v>
      </c>
      <c r="E20" s="269">
        <v>4.5420296133279831E-2</v>
      </c>
      <c r="F20" s="274">
        <f t="shared" si="14"/>
        <v>0</v>
      </c>
      <c r="G20" s="274">
        <f t="shared" si="15"/>
        <v>0</v>
      </c>
      <c r="H20" s="286">
        <f t="shared" si="2"/>
        <v>0</v>
      </c>
      <c r="I20" s="282">
        <f>1-(-'11取引基本表'!CQ18/('11取引基本表'!BW18))</f>
        <v>0.13829359090451754</v>
      </c>
      <c r="J20" s="73">
        <f t="shared" si="16"/>
        <v>0</v>
      </c>
      <c r="K20" s="74">
        <v>0.57120651991261973</v>
      </c>
      <c r="L20" s="73">
        <f t="shared" si="3"/>
        <v>0</v>
      </c>
      <c r="M20" s="74">
        <v>7.8474206015795661E-2</v>
      </c>
      <c r="N20" s="75">
        <f t="shared" si="4"/>
        <v>0</v>
      </c>
      <c r="O20" s="76">
        <v>0</v>
      </c>
      <c r="P20" s="77">
        <f>1-(-'11取引基本表'!CQ18/('11取引基本表'!BW18))</f>
        <v>0.13829359090451754</v>
      </c>
      <c r="Q20" s="75">
        <f t="shared" si="17"/>
        <v>0</v>
      </c>
      <c r="R20" s="75">
        <v>0</v>
      </c>
      <c r="S20" s="73">
        <f t="shared" si="5"/>
        <v>0</v>
      </c>
      <c r="T20" s="78">
        <f t="shared" si="6"/>
        <v>0</v>
      </c>
      <c r="U20" s="79"/>
      <c r="V20" s="75">
        <f t="shared" ca="1" si="7"/>
        <v>0</v>
      </c>
      <c r="W20" s="74">
        <f>'11取引基本表'!BQ18/'11取引基本表'!$BQ$70</f>
        <v>1.7346697228108058E-2</v>
      </c>
      <c r="X20" s="75">
        <f t="shared" ca="1" si="8"/>
        <v>0</v>
      </c>
      <c r="Y20" s="77">
        <f t="shared" si="18"/>
        <v>0.13829359090451754</v>
      </c>
      <c r="Z20" s="75">
        <f t="shared" ca="1" si="19"/>
        <v>0</v>
      </c>
      <c r="AA20" s="75">
        <f ca="1"/>
        <v>0</v>
      </c>
      <c r="AB20" s="75">
        <f t="shared" ca="1" si="9"/>
        <v>0</v>
      </c>
      <c r="AC20" s="78">
        <f t="shared" ca="1" si="10"/>
        <v>0</v>
      </c>
      <c r="AD20" s="76">
        <f t="shared" ca="1" si="11"/>
        <v>0</v>
      </c>
      <c r="AE20" s="75">
        <f t="shared" ca="1" si="12"/>
        <v>0</v>
      </c>
      <c r="AF20" s="78">
        <f t="shared" ca="1" si="13"/>
        <v>0</v>
      </c>
      <c r="AG20" s="76">
        <f>J20*'20就業誘発係数'!$D17</f>
        <v>0</v>
      </c>
      <c r="AH20" s="75">
        <f>R20*'20就業誘発係数'!$D17</f>
        <v>0</v>
      </c>
      <c r="AI20" s="75">
        <f ca="1">AA20*'20就業誘発係数'!$D17</f>
        <v>0</v>
      </c>
      <c r="AJ20" s="78">
        <f t="shared" ca="1" si="20"/>
        <v>0</v>
      </c>
      <c r="AK20" s="76">
        <f>J20*'30雇用誘発係数'!$D17</f>
        <v>0</v>
      </c>
      <c r="AL20" s="75">
        <f>R20*'30雇用誘発係数'!$D17</f>
        <v>0</v>
      </c>
      <c r="AM20" s="75">
        <f ca="1">AA20*'30雇用誘発係数'!$D17</f>
        <v>0</v>
      </c>
      <c r="AN20" s="78">
        <f t="shared" ca="1" si="21"/>
        <v>0</v>
      </c>
      <c r="AO20" s="25" t="s">
        <v>90</v>
      </c>
    </row>
    <row r="21" spans="1:41" x14ac:dyDescent="0.2">
      <c r="A21" s="34" t="s">
        <v>247</v>
      </c>
      <c r="B21" s="35" t="s">
        <v>346</v>
      </c>
      <c r="C21" s="292"/>
      <c r="D21" s="269">
        <v>0.3591980887923269</v>
      </c>
      <c r="E21" s="269">
        <v>5.0837583997911585E-2</v>
      </c>
      <c r="F21" s="274">
        <f t="shared" si="14"/>
        <v>0</v>
      </c>
      <c r="G21" s="274">
        <f t="shared" si="15"/>
        <v>0</v>
      </c>
      <c r="H21" s="286">
        <f t="shared" si="2"/>
        <v>0</v>
      </c>
      <c r="I21" s="282">
        <f>1-(-'11取引基本表'!CQ19/('11取引基本表'!BW19))</f>
        <v>0.23904822851823837</v>
      </c>
      <c r="J21" s="73">
        <f t="shared" si="16"/>
        <v>0</v>
      </c>
      <c r="K21" s="74">
        <v>0.20002752041097147</v>
      </c>
      <c r="L21" s="73">
        <f t="shared" si="3"/>
        <v>0</v>
      </c>
      <c r="M21" s="74">
        <v>5.8710210072470417E-2</v>
      </c>
      <c r="N21" s="75">
        <f t="shared" si="4"/>
        <v>0</v>
      </c>
      <c r="O21" s="76">
        <v>0</v>
      </c>
      <c r="P21" s="77">
        <f>1-(-'11取引基本表'!CQ19/('11取引基本表'!BW19))</f>
        <v>0.23904822851823837</v>
      </c>
      <c r="Q21" s="75">
        <f t="shared" si="17"/>
        <v>0</v>
      </c>
      <c r="R21" s="75">
        <v>0</v>
      </c>
      <c r="S21" s="73">
        <f t="shared" si="5"/>
        <v>0</v>
      </c>
      <c r="T21" s="78">
        <f t="shared" si="6"/>
        <v>0</v>
      </c>
      <c r="U21" s="79"/>
      <c r="V21" s="75">
        <f t="shared" ca="1" si="7"/>
        <v>0</v>
      </c>
      <c r="W21" s="74">
        <f>'11取引基本表'!BQ19/'11取引基本表'!$BQ$70</f>
        <v>1.3114668914510718E-2</v>
      </c>
      <c r="X21" s="75">
        <f t="shared" ca="1" si="8"/>
        <v>0</v>
      </c>
      <c r="Y21" s="77">
        <f t="shared" si="18"/>
        <v>0.23904822851823837</v>
      </c>
      <c r="Z21" s="75">
        <f t="shared" ca="1" si="19"/>
        <v>0</v>
      </c>
      <c r="AA21" s="75">
        <f ca="1"/>
        <v>0</v>
      </c>
      <c r="AB21" s="75">
        <f t="shared" ca="1" si="9"/>
        <v>0</v>
      </c>
      <c r="AC21" s="78">
        <f t="shared" ca="1" si="10"/>
        <v>0</v>
      </c>
      <c r="AD21" s="76">
        <f t="shared" ca="1" si="11"/>
        <v>0</v>
      </c>
      <c r="AE21" s="75">
        <f t="shared" ca="1" si="12"/>
        <v>0</v>
      </c>
      <c r="AF21" s="78">
        <f t="shared" ca="1" si="13"/>
        <v>0</v>
      </c>
      <c r="AG21" s="76">
        <f>J21*'20就業誘発係数'!$D18</f>
        <v>0</v>
      </c>
      <c r="AH21" s="75">
        <f>R21*'20就業誘発係数'!$D18</f>
        <v>0</v>
      </c>
      <c r="AI21" s="75">
        <f ca="1">AA21*'20就業誘発係数'!$D18</f>
        <v>0</v>
      </c>
      <c r="AJ21" s="78">
        <f t="shared" ca="1" si="20"/>
        <v>0</v>
      </c>
      <c r="AK21" s="76">
        <f>J21*'30雇用誘発係数'!$D18</f>
        <v>0</v>
      </c>
      <c r="AL21" s="75">
        <f>R21*'30雇用誘発係数'!$D18</f>
        <v>0</v>
      </c>
      <c r="AM21" s="75">
        <f ca="1">AA21*'30雇用誘発係数'!$D18</f>
        <v>0</v>
      </c>
      <c r="AN21" s="78">
        <f t="shared" ca="1" si="21"/>
        <v>0</v>
      </c>
      <c r="AO21" s="25" t="s">
        <v>90</v>
      </c>
    </row>
    <row r="22" spans="1:41" x14ac:dyDescent="0.2">
      <c r="A22" s="36" t="s">
        <v>248</v>
      </c>
      <c r="B22" s="37" t="s">
        <v>473</v>
      </c>
      <c r="C22" s="293"/>
      <c r="D22" s="270">
        <v>0.21897658600110856</v>
      </c>
      <c r="E22" s="270">
        <v>2.2144014120508641E-2</v>
      </c>
      <c r="F22" s="275">
        <f t="shared" si="14"/>
        <v>0</v>
      </c>
      <c r="G22" s="275">
        <f t="shared" si="15"/>
        <v>0</v>
      </c>
      <c r="H22" s="287">
        <f t="shared" si="2"/>
        <v>0</v>
      </c>
      <c r="I22" s="283">
        <f>1-(-'11取引基本表'!CQ20/('11取引基本表'!BW20))</f>
        <v>4.0429042904290391E-2</v>
      </c>
      <c r="J22" s="80">
        <f t="shared" si="16"/>
        <v>0</v>
      </c>
      <c r="K22" s="81">
        <v>0.42465753424657532</v>
      </c>
      <c r="L22" s="80">
        <f t="shared" si="3"/>
        <v>0</v>
      </c>
      <c r="M22" s="81">
        <v>0.22374429223744291</v>
      </c>
      <c r="N22" s="82">
        <f t="shared" si="4"/>
        <v>0</v>
      </c>
      <c r="O22" s="83">
        <v>0</v>
      </c>
      <c r="P22" s="84">
        <f>1-(-'11取引基本表'!CQ20/('11取引基本表'!BW20))</f>
        <v>4.0429042904290391E-2</v>
      </c>
      <c r="Q22" s="82">
        <f t="shared" si="17"/>
        <v>0</v>
      </c>
      <c r="R22" s="82">
        <v>0</v>
      </c>
      <c r="S22" s="80">
        <f t="shared" si="5"/>
        <v>0</v>
      </c>
      <c r="T22" s="85">
        <f t="shared" si="6"/>
        <v>0</v>
      </c>
      <c r="U22" s="86"/>
      <c r="V22" s="82">
        <f t="shared" ca="1" si="7"/>
        <v>0</v>
      </c>
      <c r="W22" s="81">
        <f>'11取引基本表'!BQ20/'11取引基本表'!$BQ$70</f>
        <v>3.0455592570567485E-4</v>
      </c>
      <c r="X22" s="82">
        <f t="shared" ca="1" si="8"/>
        <v>0</v>
      </c>
      <c r="Y22" s="84">
        <f t="shared" si="18"/>
        <v>4.0429042904290391E-2</v>
      </c>
      <c r="Z22" s="82">
        <f t="shared" ca="1" si="19"/>
        <v>0</v>
      </c>
      <c r="AA22" s="82">
        <f ca="1"/>
        <v>0</v>
      </c>
      <c r="AB22" s="82">
        <f t="shared" ca="1" si="9"/>
        <v>0</v>
      </c>
      <c r="AC22" s="85">
        <f t="shared" ca="1" si="10"/>
        <v>0</v>
      </c>
      <c r="AD22" s="83">
        <f t="shared" ca="1" si="11"/>
        <v>0</v>
      </c>
      <c r="AE22" s="82">
        <f t="shared" ca="1" si="12"/>
        <v>0</v>
      </c>
      <c r="AF22" s="85">
        <f t="shared" ca="1" si="13"/>
        <v>0</v>
      </c>
      <c r="AG22" s="83">
        <f>J22*'20就業誘発係数'!$D19</f>
        <v>0</v>
      </c>
      <c r="AH22" s="82">
        <f>R22*'20就業誘発係数'!$D19</f>
        <v>0</v>
      </c>
      <c r="AI22" s="82">
        <f ca="1">AA22*'20就業誘発係数'!$D19</f>
        <v>0</v>
      </c>
      <c r="AJ22" s="85">
        <f t="shared" ca="1" si="20"/>
        <v>0</v>
      </c>
      <c r="AK22" s="83">
        <f>J22*'30雇用誘発係数'!$D19</f>
        <v>0</v>
      </c>
      <c r="AL22" s="82">
        <f>R22*'30雇用誘発係数'!$D19</f>
        <v>0</v>
      </c>
      <c r="AM22" s="82">
        <f ca="1">AA22*'30雇用誘発係数'!$D19</f>
        <v>0</v>
      </c>
      <c r="AN22" s="85">
        <f t="shared" ca="1" si="21"/>
        <v>0</v>
      </c>
      <c r="AO22" s="25" t="s">
        <v>90</v>
      </c>
    </row>
    <row r="23" spans="1:41" x14ac:dyDescent="0.2">
      <c r="A23" s="38" t="s">
        <v>249</v>
      </c>
      <c r="B23" s="39" t="s">
        <v>474</v>
      </c>
      <c r="C23" s="294"/>
      <c r="D23" s="271">
        <v>0.72725141356399536</v>
      </c>
      <c r="E23" s="271">
        <v>3.8644033001289747E-2</v>
      </c>
      <c r="F23" s="276">
        <f t="shared" si="14"/>
        <v>0</v>
      </c>
      <c r="G23" s="276">
        <f t="shared" si="15"/>
        <v>0</v>
      </c>
      <c r="H23" s="288">
        <f t="shared" si="2"/>
        <v>0</v>
      </c>
      <c r="I23" s="284">
        <f>1-(-'11取引基本表'!CQ21/('11取引基本表'!BW21))</f>
        <v>2.5376164318127503E-2</v>
      </c>
      <c r="J23" s="87">
        <f t="shared" si="16"/>
        <v>0</v>
      </c>
      <c r="K23" s="88">
        <v>0.45965770171149145</v>
      </c>
      <c r="L23" s="87">
        <f t="shared" si="3"/>
        <v>0</v>
      </c>
      <c r="M23" s="88">
        <v>0.28932355338223309</v>
      </c>
      <c r="N23" s="89">
        <f t="shared" si="4"/>
        <v>0</v>
      </c>
      <c r="O23" s="90">
        <v>0</v>
      </c>
      <c r="P23" s="91">
        <f>1-(-'11取引基本表'!CQ21/('11取引基本表'!BW21))</f>
        <v>2.5376164318127503E-2</v>
      </c>
      <c r="Q23" s="89">
        <f t="shared" si="17"/>
        <v>0</v>
      </c>
      <c r="R23" s="89">
        <v>0</v>
      </c>
      <c r="S23" s="87">
        <f t="shared" si="5"/>
        <v>0</v>
      </c>
      <c r="T23" s="92">
        <f t="shared" si="6"/>
        <v>0</v>
      </c>
      <c r="U23" s="93"/>
      <c r="V23" s="89">
        <f t="shared" ca="1" si="7"/>
        <v>0</v>
      </c>
      <c r="W23" s="88">
        <f>'11取引基本表'!BQ21/'11取引基本表'!$BQ$70</f>
        <v>1.5515031494835539E-2</v>
      </c>
      <c r="X23" s="89">
        <f t="shared" ca="1" si="8"/>
        <v>0</v>
      </c>
      <c r="Y23" s="91">
        <f t="shared" si="18"/>
        <v>2.5376164318127503E-2</v>
      </c>
      <c r="Z23" s="89">
        <f t="shared" ca="1" si="19"/>
        <v>0</v>
      </c>
      <c r="AA23" s="89">
        <f ca="1"/>
        <v>0</v>
      </c>
      <c r="AB23" s="89">
        <f t="shared" ca="1" si="9"/>
        <v>0</v>
      </c>
      <c r="AC23" s="92">
        <f t="shared" ca="1" si="10"/>
        <v>0</v>
      </c>
      <c r="AD23" s="90">
        <f t="shared" ca="1" si="11"/>
        <v>0</v>
      </c>
      <c r="AE23" s="89">
        <f t="shared" ca="1" si="12"/>
        <v>0</v>
      </c>
      <c r="AF23" s="92">
        <f t="shared" ca="1" si="13"/>
        <v>0</v>
      </c>
      <c r="AG23" s="90">
        <f>J23*'20就業誘発係数'!$D20</f>
        <v>0</v>
      </c>
      <c r="AH23" s="89">
        <f>R23*'20就業誘発係数'!$D20</f>
        <v>0</v>
      </c>
      <c r="AI23" s="89">
        <f ca="1">AA23*'20就業誘発係数'!$D20</f>
        <v>0</v>
      </c>
      <c r="AJ23" s="92">
        <f t="shared" ca="1" si="20"/>
        <v>0</v>
      </c>
      <c r="AK23" s="90">
        <f>J23*'30雇用誘発係数'!$D20</f>
        <v>0</v>
      </c>
      <c r="AL23" s="89">
        <f>R23*'30雇用誘発係数'!$D20</f>
        <v>0</v>
      </c>
      <c r="AM23" s="89">
        <f ca="1">AA23*'30雇用誘発係数'!$D20</f>
        <v>0</v>
      </c>
      <c r="AN23" s="92">
        <f t="shared" ca="1" si="21"/>
        <v>0</v>
      </c>
      <c r="AO23" s="25" t="s">
        <v>90</v>
      </c>
    </row>
    <row r="24" spans="1:41" x14ac:dyDescent="0.2">
      <c r="A24" s="34" t="s">
        <v>250</v>
      </c>
      <c r="B24" s="35" t="s">
        <v>475</v>
      </c>
      <c r="C24" s="292"/>
      <c r="D24" s="269">
        <v>0.1864861027932801</v>
      </c>
      <c r="E24" s="269">
        <v>9.5663043141109919E-2</v>
      </c>
      <c r="F24" s="274">
        <f t="shared" si="14"/>
        <v>0</v>
      </c>
      <c r="G24" s="274">
        <f t="shared" si="15"/>
        <v>0</v>
      </c>
      <c r="H24" s="286">
        <f t="shared" si="2"/>
        <v>0</v>
      </c>
      <c r="I24" s="282">
        <f>1-(-'11取引基本表'!CQ22/('11取引基本表'!BW22))</f>
        <v>0.47171693913577406</v>
      </c>
      <c r="J24" s="73">
        <f t="shared" si="16"/>
        <v>0</v>
      </c>
      <c r="K24" s="74">
        <v>0.3694282564183336</v>
      </c>
      <c r="L24" s="73">
        <f t="shared" si="3"/>
        <v>0</v>
      </c>
      <c r="M24" s="74">
        <v>0.15411875885966295</v>
      </c>
      <c r="N24" s="75">
        <f t="shared" si="4"/>
        <v>0</v>
      </c>
      <c r="O24" s="76">
        <v>0</v>
      </c>
      <c r="P24" s="77">
        <f>1-(-'11取引基本表'!CQ22/('11取引基本表'!BW22))</f>
        <v>0.47171693913577406</v>
      </c>
      <c r="Q24" s="75">
        <f t="shared" si="17"/>
        <v>0</v>
      </c>
      <c r="R24" s="75">
        <v>0</v>
      </c>
      <c r="S24" s="73">
        <f t="shared" si="5"/>
        <v>0</v>
      </c>
      <c r="T24" s="78">
        <f t="shared" si="6"/>
        <v>0</v>
      </c>
      <c r="U24" s="79"/>
      <c r="V24" s="75">
        <f t="shared" ca="1" si="7"/>
        <v>0</v>
      </c>
      <c r="W24" s="74">
        <f>'11取引基本表'!BQ22/'11取引基本表'!$BQ$70</f>
        <v>1.7898073359006483E-4</v>
      </c>
      <c r="X24" s="75">
        <f t="shared" ca="1" si="8"/>
        <v>0</v>
      </c>
      <c r="Y24" s="77">
        <f t="shared" si="18"/>
        <v>0.47171693913577406</v>
      </c>
      <c r="Z24" s="75">
        <f t="shared" ca="1" si="19"/>
        <v>0</v>
      </c>
      <c r="AA24" s="75">
        <f ca="1"/>
        <v>0</v>
      </c>
      <c r="AB24" s="75">
        <f t="shared" ca="1" si="9"/>
        <v>0</v>
      </c>
      <c r="AC24" s="78">
        <f t="shared" ca="1" si="10"/>
        <v>0</v>
      </c>
      <c r="AD24" s="76">
        <f t="shared" ca="1" si="11"/>
        <v>0</v>
      </c>
      <c r="AE24" s="75">
        <f t="shared" ca="1" si="12"/>
        <v>0</v>
      </c>
      <c r="AF24" s="78">
        <f t="shared" ca="1" si="13"/>
        <v>0</v>
      </c>
      <c r="AG24" s="76">
        <f>J24*'20就業誘発係数'!$D21</f>
        <v>0</v>
      </c>
      <c r="AH24" s="75">
        <f>R24*'20就業誘発係数'!$D21</f>
        <v>0</v>
      </c>
      <c r="AI24" s="75">
        <f ca="1">AA24*'20就業誘発係数'!$D21</f>
        <v>0</v>
      </c>
      <c r="AJ24" s="78">
        <f t="shared" ca="1" si="20"/>
        <v>0</v>
      </c>
      <c r="AK24" s="76">
        <f>J24*'30雇用誘発係数'!$D21</f>
        <v>0</v>
      </c>
      <c r="AL24" s="75">
        <f>R24*'30雇用誘発係数'!$D21</f>
        <v>0</v>
      </c>
      <c r="AM24" s="75">
        <f ca="1">AA24*'30雇用誘発係数'!$D21</f>
        <v>0</v>
      </c>
      <c r="AN24" s="78">
        <f t="shared" ca="1" si="21"/>
        <v>0</v>
      </c>
      <c r="AO24" s="25" t="s">
        <v>90</v>
      </c>
    </row>
    <row r="25" spans="1:41" x14ac:dyDescent="0.2">
      <c r="A25" s="34" t="s">
        <v>251</v>
      </c>
      <c r="B25" s="35" t="s">
        <v>476</v>
      </c>
      <c r="C25" s="292"/>
      <c r="D25" s="269">
        <v>0.48997932009255396</v>
      </c>
      <c r="E25" s="269">
        <v>2.5880747880854524E-2</v>
      </c>
      <c r="F25" s="274">
        <f t="shared" si="14"/>
        <v>0</v>
      </c>
      <c r="G25" s="274">
        <f t="shared" si="15"/>
        <v>0</v>
      </c>
      <c r="H25" s="286">
        <f t="shared" si="2"/>
        <v>0</v>
      </c>
      <c r="I25" s="282">
        <f>1-(-'11取引基本表'!CQ23/('11取引基本表'!BW23))</f>
        <v>0.15554583242178954</v>
      </c>
      <c r="J25" s="73">
        <f t="shared" si="16"/>
        <v>0</v>
      </c>
      <c r="K25" s="74">
        <v>0.44008483563096501</v>
      </c>
      <c r="L25" s="73">
        <f t="shared" si="3"/>
        <v>0</v>
      </c>
      <c r="M25" s="74">
        <v>0.31601272534464475</v>
      </c>
      <c r="N25" s="75">
        <f t="shared" si="4"/>
        <v>0</v>
      </c>
      <c r="O25" s="76">
        <v>0</v>
      </c>
      <c r="P25" s="77">
        <f>1-(-'11取引基本表'!CQ23/('11取引基本表'!BW23))</f>
        <v>0.15554583242178954</v>
      </c>
      <c r="Q25" s="75">
        <f t="shared" si="17"/>
        <v>0</v>
      </c>
      <c r="R25" s="75">
        <v>0</v>
      </c>
      <c r="S25" s="73">
        <f t="shared" si="5"/>
        <v>0</v>
      </c>
      <c r="T25" s="78">
        <f t="shared" si="6"/>
        <v>0</v>
      </c>
      <c r="U25" s="79"/>
      <c r="V25" s="75">
        <f t="shared" ca="1" si="7"/>
        <v>0</v>
      </c>
      <c r="W25" s="74">
        <f>'11取引基本表'!BQ23/'11取引基本表'!$BQ$70</f>
        <v>5.1962148461631729E-4</v>
      </c>
      <c r="X25" s="75">
        <f t="shared" ca="1" si="8"/>
        <v>0</v>
      </c>
      <c r="Y25" s="77">
        <f t="shared" si="18"/>
        <v>0.15554583242178954</v>
      </c>
      <c r="Z25" s="75">
        <f t="shared" ca="1" si="19"/>
        <v>0</v>
      </c>
      <c r="AA25" s="75">
        <f ca="1"/>
        <v>0</v>
      </c>
      <c r="AB25" s="75">
        <f t="shared" ca="1" si="9"/>
        <v>0</v>
      </c>
      <c r="AC25" s="78">
        <f t="shared" ca="1" si="10"/>
        <v>0</v>
      </c>
      <c r="AD25" s="76">
        <f t="shared" ca="1" si="11"/>
        <v>0</v>
      </c>
      <c r="AE25" s="75">
        <f t="shared" ca="1" si="12"/>
        <v>0</v>
      </c>
      <c r="AF25" s="78">
        <f t="shared" ca="1" si="13"/>
        <v>0</v>
      </c>
      <c r="AG25" s="76">
        <f>J25*'20就業誘発係数'!$D22</f>
        <v>0</v>
      </c>
      <c r="AH25" s="75">
        <f>R25*'20就業誘発係数'!$D22</f>
        <v>0</v>
      </c>
      <c r="AI25" s="75">
        <f ca="1">AA25*'20就業誘発係数'!$D22</f>
        <v>0</v>
      </c>
      <c r="AJ25" s="78">
        <f t="shared" ca="1" si="20"/>
        <v>0</v>
      </c>
      <c r="AK25" s="76">
        <f>J25*'30雇用誘発係数'!$D22</f>
        <v>0</v>
      </c>
      <c r="AL25" s="75">
        <f>R25*'30雇用誘発係数'!$D22</f>
        <v>0</v>
      </c>
      <c r="AM25" s="75">
        <f ca="1">AA25*'30雇用誘発係数'!$D22</f>
        <v>0</v>
      </c>
      <c r="AN25" s="78">
        <f t="shared" ca="1" si="21"/>
        <v>0</v>
      </c>
      <c r="AO25" s="25" t="s">
        <v>90</v>
      </c>
    </row>
    <row r="26" spans="1:41" x14ac:dyDescent="0.2">
      <c r="A26" s="34" t="s">
        <v>252</v>
      </c>
      <c r="B26" s="35" t="s">
        <v>477</v>
      </c>
      <c r="C26" s="292"/>
      <c r="D26" s="269">
        <v>0.22483810792760545</v>
      </c>
      <c r="E26" s="269">
        <v>6.9898950918780484E-2</v>
      </c>
      <c r="F26" s="274">
        <f t="shared" si="14"/>
        <v>0</v>
      </c>
      <c r="G26" s="274">
        <f t="shared" si="15"/>
        <v>0</v>
      </c>
      <c r="H26" s="286">
        <f t="shared" si="2"/>
        <v>0</v>
      </c>
      <c r="I26" s="282">
        <f>1-(-'11取引基本表'!CQ24/('11取引基本表'!BW24))</f>
        <v>0.7526462624107656</v>
      </c>
      <c r="J26" s="73">
        <f t="shared" si="16"/>
        <v>0</v>
      </c>
      <c r="K26" s="74">
        <v>0.31558835502212651</v>
      </c>
      <c r="L26" s="73">
        <f t="shared" si="3"/>
        <v>0</v>
      </c>
      <c r="M26" s="74">
        <v>9.6568749753785141E-2</v>
      </c>
      <c r="N26" s="75">
        <f t="shared" si="4"/>
        <v>0</v>
      </c>
      <c r="O26" s="76">
        <v>0</v>
      </c>
      <c r="P26" s="77">
        <f>1-(-'11取引基本表'!CQ24/('11取引基本表'!BW24))</f>
        <v>0.7526462624107656</v>
      </c>
      <c r="Q26" s="75">
        <f t="shared" si="17"/>
        <v>0</v>
      </c>
      <c r="R26" s="75">
        <v>0</v>
      </c>
      <c r="S26" s="73">
        <f t="shared" si="5"/>
        <v>0</v>
      </c>
      <c r="T26" s="78">
        <f t="shared" si="6"/>
        <v>0</v>
      </c>
      <c r="U26" s="79"/>
      <c r="V26" s="75">
        <f t="shared" ca="1" si="7"/>
        <v>0</v>
      </c>
      <c r="W26" s="74">
        <f>'11取引基本表'!BQ24/'11取引基本表'!$BQ$70</f>
        <v>-3.7816896935965311E-4</v>
      </c>
      <c r="X26" s="75">
        <f t="shared" ca="1" si="8"/>
        <v>0</v>
      </c>
      <c r="Y26" s="77">
        <f t="shared" si="18"/>
        <v>0.7526462624107656</v>
      </c>
      <c r="Z26" s="75">
        <f t="shared" ca="1" si="19"/>
        <v>0</v>
      </c>
      <c r="AA26" s="75">
        <f ca="1"/>
        <v>0</v>
      </c>
      <c r="AB26" s="75">
        <f t="shared" ca="1" si="9"/>
        <v>0</v>
      </c>
      <c r="AC26" s="78">
        <f t="shared" ca="1" si="10"/>
        <v>0</v>
      </c>
      <c r="AD26" s="76">
        <f t="shared" ca="1" si="11"/>
        <v>0</v>
      </c>
      <c r="AE26" s="75">
        <f t="shared" ca="1" si="12"/>
        <v>0</v>
      </c>
      <c r="AF26" s="78">
        <f t="shared" ca="1" si="13"/>
        <v>0</v>
      </c>
      <c r="AG26" s="76">
        <f>J26*'20就業誘発係数'!$D23</f>
        <v>0</v>
      </c>
      <c r="AH26" s="75">
        <f>R26*'20就業誘発係数'!$D23</f>
        <v>0</v>
      </c>
      <c r="AI26" s="75">
        <f ca="1">AA26*'20就業誘発係数'!$D23</f>
        <v>0</v>
      </c>
      <c r="AJ26" s="78">
        <f t="shared" ca="1" si="20"/>
        <v>0</v>
      </c>
      <c r="AK26" s="76">
        <f>J26*'30雇用誘発係数'!$D23</f>
        <v>0</v>
      </c>
      <c r="AL26" s="75">
        <f>R26*'30雇用誘発係数'!$D23</f>
        <v>0</v>
      </c>
      <c r="AM26" s="75">
        <f ca="1">AA26*'30雇用誘発係数'!$D23</f>
        <v>0</v>
      </c>
      <c r="AN26" s="78">
        <f t="shared" ca="1" si="21"/>
        <v>0</v>
      </c>
      <c r="AO26" s="25" t="s">
        <v>90</v>
      </c>
    </row>
    <row r="27" spans="1:41" x14ac:dyDescent="0.2">
      <c r="A27" s="36" t="s">
        <v>253</v>
      </c>
      <c r="B27" s="37" t="s">
        <v>478</v>
      </c>
      <c r="C27" s="293"/>
      <c r="D27" s="270">
        <v>0.19821598658091488</v>
      </c>
      <c r="E27" s="270">
        <v>7.3441253571819923E-2</v>
      </c>
      <c r="F27" s="275">
        <f t="shared" si="14"/>
        <v>0</v>
      </c>
      <c r="G27" s="275">
        <f t="shared" si="15"/>
        <v>0</v>
      </c>
      <c r="H27" s="287">
        <f t="shared" si="2"/>
        <v>0</v>
      </c>
      <c r="I27" s="283">
        <f>1-(-'11取引基本表'!CQ25/('11取引基本表'!BW25))</f>
        <v>0.55523361101050339</v>
      </c>
      <c r="J27" s="80">
        <f t="shared" si="16"/>
        <v>0</v>
      </c>
      <c r="K27" s="81">
        <v>0.48527306967984934</v>
      </c>
      <c r="L27" s="80">
        <f t="shared" si="3"/>
        <v>0</v>
      </c>
      <c r="M27" s="81">
        <v>0.23932203389830509</v>
      </c>
      <c r="N27" s="82">
        <f t="shared" si="4"/>
        <v>0</v>
      </c>
      <c r="O27" s="83">
        <v>0</v>
      </c>
      <c r="P27" s="84">
        <f>1-(-'11取引基本表'!CQ25/('11取引基本表'!BW25))</f>
        <v>0.55523361101050339</v>
      </c>
      <c r="Q27" s="82">
        <f t="shared" si="17"/>
        <v>0</v>
      </c>
      <c r="R27" s="82">
        <v>0</v>
      </c>
      <c r="S27" s="80">
        <f t="shared" si="5"/>
        <v>0</v>
      </c>
      <c r="T27" s="85">
        <f t="shared" si="6"/>
        <v>0</v>
      </c>
      <c r="U27" s="86"/>
      <c r="V27" s="82">
        <f t="shared" ca="1" si="7"/>
        <v>0</v>
      </c>
      <c r="W27" s="81">
        <f>'11取引基本表'!BQ25/'11取引基本表'!$BQ$70</f>
        <v>9.8295064173253345E-4</v>
      </c>
      <c r="X27" s="82">
        <f t="shared" ca="1" si="8"/>
        <v>0</v>
      </c>
      <c r="Y27" s="84">
        <f t="shared" si="18"/>
        <v>0.55523361101050339</v>
      </c>
      <c r="Z27" s="82">
        <f t="shared" ca="1" si="19"/>
        <v>0</v>
      </c>
      <c r="AA27" s="82">
        <f ca="1"/>
        <v>0</v>
      </c>
      <c r="AB27" s="82">
        <f t="shared" ca="1" si="9"/>
        <v>0</v>
      </c>
      <c r="AC27" s="85">
        <f t="shared" ca="1" si="10"/>
        <v>0</v>
      </c>
      <c r="AD27" s="83">
        <f t="shared" ca="1" si="11"/>
        <v>0</v>
      </c>
      <c r="AE27" s="82">
        <f t="shared" ca="1" si="12"/>
        <v>0</v>
      </c>
      <c r="AF27" s="85">
        <f t="shared" ca="1" si="13"/>
        <v>0</v>
      </c>
      <c r="AG27" s="83">
        <f>J27*'20就業誘発係数'!$D24</f>
        <v>0</v>
      </c>
      <c r="AH27" s="82">
        <f>R27*'20就業誘発係数'!$D24</f>
        <v>0</v>
      </c>
      <c r="AI27" s="82">
        <f ca="1">AA27*'20就業誘発係数'!$D24</f>
        <v>0</v>
      </c>
      <c r="AJ27" s="85">
        <f t="shared" ca="1" si="20"/>
        <v>0</v>
      </c>
      <c r="AK27" s="83">
        <f>J27*'30雇用誘発係数'!$D24</f>
        <v>0</v>
      </c>
      <c r="AL27" s="82">
        <f>R27*'30雇用誘発係数'!$D24</f>
        <v>0</v>
      </c>
      <c r="AM27" s="82">
        <f ca="1">AA27*'30雇用誘発係数'!$D24</f>
        <v>0</v>
      </c>
      <c r="AN27" s="85">
        <f t="shared" ca="1" si="21"/>
        <v>0</v>
      </c>
      <c r="AO27" s="25" t="s">
        <v>90</v>
      </c>
    </row>
    <row r="28" spans="1:41" x14ac:dyDescent="0.2">
      <c r="A28" s="38" t="s">
        <v>254</v>
      </c>
      <c r="B28" s="39" t="s">
        <v>479</v>
      </c>
      <c r="C28" s="294"/>
      <c r="D28" s="271">
        <v>5.6087586044587502E-2</v>
      </c>
      <c r="E28" s="271">
        <v>3.5329260787641446E-2</v>
      </c>
      <c r="F28" s="276">
        <f t="shared" si="14"/>
        <v>0</v>
      </c>
      <c r="G28" s="276">
        <f t="shared" si="15"/>
        <v>0</v>
      </c>
      <c r="H28" s="288">
        <f t="shared" si="2"/>
        <v>0</v>
      </c>
      <c r="I28" s="284">
        <f>1-(-'11取引基本表'!CQ26/('11取引基本表'!BW26))</f>
        <v>0.302391664693346</v>
      </c>
      <c r="J28" s="87">
        <f t="shared" si="16"/>
        <v>0</v>
      </c>
      <c r="K28" s="88">
        <v>0.60965058236272873</v>
      </c>
      <c r="L28" s="87">
        <f t="shared" si="3"/>
        <v>0</v>
      </c>
      <c r="M28" s="88">
        <v>0.29251247920133111</v>
      </c>
      <c r="N28" s="89">
        <f t="shared" si="4"/>
        <v>0</v>
      </c>
      <c r="O28" s="90">
        <v>0</v>
      </c>
      <c r="P28" s="91">
        <f>1-(-'11取引基本表'!CQ26/('11取引基本表'!BW26))</f>
        <v>0.302391664693346</v>
      </c>
      <c r="Q28" s="89">
        <f t="shared" si="17"/>
        <v>0</v>
      </c>
      <c r="R28" s="89">
        <v>0</v>
      </c>
      <c r="S28" s="87">
        <f t="shared" si="5"/>
        <v>0</v>
      </c>
      <c r="T28" s="92">
        <f t="shared" si="6"/>
        <v>0</v>
      </c>
      <c r="U28" s="93"/>
      <c r="V28" s="89">
        <f t="shared" ca="1" si="7"/>
        <v>0</v>
      </c>
      <c r="W28" s="88">
        <f>'11取引基本表'!BQ26/'11取引基本表'!$BQ$70</f>
        <v>1.6166001743618761E-4</v>
      </c>
      <c r="X28" s="89">
        <f t="shared" ca="1" si="8"/>
        <v>0</v>
      </c>
      <c r="Y28" s="91">
        <f t="shared" si="18"/>
        <v>0.302391664693346</v>
      </c>
      <c r="Z28" s="89">
        <f t="shared" ca="1" si="19"/>
        <v>0</v>
      </c>
      <c r="AA28" s="89">
        <f ca="1"/>
        <v>0</v>
      </c>
      <c r="AB28" s="89">
        <f t="shared" ca="1" si="9"/>
        <v>0</v>
      </c>
      <c r="AC28" s="92">
        <f t="shared" ca="1" si="10"/>
        <v>0</v>
      </c>
      <c r="AD28" s="90">
        <f t="shared" ca="1" si="11"/>
        <v>0</v>
      </c>
      <c r="AE28" s="89">
        <f t="shared" ca="1" si="12"/>
        <v>0</v>
      </c>
      <c r="AF28" s="92">
        <f t="shared" ca="1" si="13"/>
        <v>0</v>
      </c>
      <c r="AG28" s="90">
        <f>J28*'20就業誘発係数'!$D25</f>
        <v>0</v>
      </c>
      <c r="AH28" s="89">
        <f>R28*'20就業誘発係数'!$D25</f>
        <v>0</v>
      </c>
      <c r="AI28" s="89">
        <f ca="1">AA28*'20就業誘発係数'!$D25</f>
        <v>0</v>
      </c>
      <c r="AJ28" s="92">
        <f t="shared" ca="1" si="20"/>
        <v>0</v>
      </c>
      <c r="AK28" s="90">
        <f>J28*'30雇用誘発係数'!$D25</f>
        <v>0</v>
      </c>
      <c r="AL28" s="89">
        <f>R28*'30雇用誘発係数'!$D25</f>
        <v>0</v>
      </c>
      <c r="AM28" s="89">
        <f ca="1">AA28*'30雇用誘発係数'!$D25</f>
        <v>0</v>
      </c>
      <c r="AN28" s="92">
        <f t="shared" ca="1" si="21"/>
        <v>0</v>
      </c>
      <c r="AO28" s="25" t="s">
        <v>90</v>
      </c>
    </row>
    <row r="29" spans="1:41" x14ac:dyDescent="0.2">
      <c r="A29" s="34" t="s">
        <v>255</v>
      </c>
      <c r="B29" s="35" t="s">
        <v>480</v>
      </c>
      <c r="C29" s="292"/>
      <c r="D29" s="269">
        <v>0.2938983405077244</v>
      </c>
      <c r="E29" s="269">
        <v>5.046737477962765E-2</v>
      </c>
      <c r="F29" s="274">
        <f t="shared" si="14"/>
        <v>0</v>
      </c>
      <c r="G29" s="274">
        <f t="shared" si="15"/>
        <v>0</v>
      </c>
      <c r="H29" s="286">
        <f t="shared" si="2"/>
        <v>0</v>
      </c>
      <c r="I29" s="282">
        <f>1-(-'11取引基本表'!CQ27/('11取引基本表'!BW27))</f>
        <v>6.1557214688404693E-2</v>
      </c>
      <c r="J29" s="73">
        <f t="shared" si="16"/>
        <v>0</v>
      </c>
      <c r="K29" s="74">
        <v>0.34035351635953365</v>
      </c>
      <c r="L29" s="73">
        <f t="shared" si="3"/>
        <v>0</v>
      </c>
      <c r="M29" s="74">
        <v>8.8849191425347876E-2</v>
      </c>
      <c r="N29" s="75">
        <f t="shared" si="4"/>
        <v>0</v>
      </c>
      <c r="O29" s="76">
        <v>0</v>
      </c>
      <c r="P29" s="77">
        <f>1-(-'11取引基本表'!CQ27/('11取引基本表'!BW27))</f>
        <v>6.1557214688404693E-2</v>
      </c>
      <c r="Q29" s="75">
        <f t="shared" si="17"/>
        <v>0</v>
      </c>
      <c r="R29" s="75">
        <v>0</v>
      </c>
      <c r="S29" s="73">
        <f t="shared" si="5"/>
        <v>0</v>
      </c>
      <c r="T29" s="78">
        <f t="shared" si="6"/>
        <v>0</v>
      </c>
      <c r="U29" s="79"/>
      <c r="V29" s="75">
        <f t="shared" ca="1" si="7"/>
        <v>0</v>
      </c>
      <c r="W29" s="74">
        <f>'11取引基本表'!BQ27/'11取引基本表'!$BQ$70</f>
        <v>2.7424467243638966E-5</v>
      </c>
      <c r="X29" s="75">
        <f t="shared" ca="1" si="8"/>
        <v>0</v>
      </c>
      <c r="Y29" s="77">
        <f t="shared" si="18"/>
        <v>6.1557214688404693E-2</v>
      </c>
      <c r="Z29" s="75">
        <f t="shared" ca="1" si="19"/>
        <v>0</v>
      </c>
      <c r="AA29" s="75">
        <f ca="1"/>
        <v>0</v>
      </c>
      <c r="AB29" s="75">
        <f t="shared" ca="1" si="9"/>
        <v>0</v>
      </c>
      <c r="AC29" s="78">
        <f t="shared" ca="1" si="10"/>
        <v>0</v>
      </c>
      <c r="AD29" s="76">
        <f t="shared" ca="1" si="11"/>
        <v>0</v>
      </c>
      <c r="AE29" s="75">
        <f t="shared" ca="1" si="12"/>
        <v>0</v>
      </c>
      <c r="AF29" s="78">
        <f t="shared" ca="1" si="13"/>
        <v>0</v>
      </c>
      <c r="AG29" s="76">
        <f>J29*'20就業誘発係数'!$D26</f>
        <v>0</v>
      </c>
      <c r="AH29" s="75">
        <f>R29*'20就業誘発係数'!$D26</f>
        <v>0</v>
      </c>
      <c r="AI29" s="75">
        <f ca="1">AA29*'20就業誘発係数'!$D26</f>
        <v>0</v>
      </c>
      <c r="AJ29" s="78">
        <f t="shared" ca="1" si="20"/>
        <v>0</v>
      </c>
      <c r="AK29" s="76">
        <f>J29*'30雇用誘発係数'!$D26</f>
        <v>0</v>
      </c>
      <c r="AL29" s="75">
        <f>R29*'30雇用誘発係数'!$D26</f>
        <v>0</v>
      </c>
      <c r="AM29" s="75">
        <f ca="1">AA29*'30雇用誘発係数'!$D26</f>
        <v>0</v>
      </c>
      <c r="AN29" s="78">
        <f t="shared" ca="1" si="21"/>
        <v>0</v>
      </c>
      <c r="AO29" s="25" t="s">
        <v>90</v>
      </c>
    </row>
    <row r="30" spans="1:41" x14ac:dyDescent="0.2">
      <c r="A30" s="34" t="s">
        <v>256</v>
      </c>
      <c r="B30" s="35" t="s">
        <v>481</v>
      </c>
      <c r="C30" s="292"/>
      <c r="D30" s="269">
        <v>0.10484720768958844</v>
      </c>
      <c r="E30" s="269">
        <v>3.9170794382068226E-2</v>
      </c>
      <c r="F30" s="274">
        <f t="shared" si="14"/>
        <v>0</v>
      </c>
      <c r="G30" s="274">
        <f t="shared" si="15"/>
        <v>0</v>
      </c>
      <c r="H30" s="286">
        <f t="shared" si="2"/>
        <v>0</v>
      </c>
      <c r="I30" s="282">
        <f>1-(-'11取引基本表'!CQ28/('11取引基本表'!BW28))</f>
        <v>0.38277401031704628</v>
      </c>
      <c r="J30" s="73">
        <f t="shared" si="16"/>
        <v>0</v>
      </c>
      <c r="K30" s="74">
        <v>0.28991279557269828</v>
      </c>
      <c r="L30" s="73">
        <f t="shared" si="3"/>
        <v>0</v>
      </c>
      <c r="M30" s="74">
        <v>6.38940130806641E-2</v>
      </c>
      <c r="N30" s="75">
        <f t="shared" si="4"/>
        <v>0</v>
      </c>
      <c r="O30" s="76">
        <v>0</v>
      </c>
      <c r="P30" s="77">
        <f>1-(-'11取引基本表'!CQ28/('11取引基本表'!BW28))</f>
        <v>0.38277401031704628</v>
      </c>
      <c r="Q30" s="75">
        <f t="shared" si="17"/>
        <v>0</v>
      </c>
      <c r="R30" s="75">
        <v>0</v>
      </c>
      <c r="S30" s="73">
        <f t="shared" si="5"/>
        <v>0</v>
      </c>
      <c r="T30" s="78">
        <f t="shared" si="6"/>
        <v>0</v>
      </c>
      <c r="U30" s="79"/>
      <c r="V30" s="75">
        <f t="shared" ca="1" si="7"/>
        <v>0</v>
      </c>
      <c r="W30" s="74">
        <f>'11取引基本表'!BQ28/'11取引基本表'!$BQ$70</f>
        <v>4.1858397371869999E-5</v>
      </c>
      <c r="X30" s="75">
        <f t="shared" ca="1" si="8"/>
        <v>0</v>
      </c>
      <c r="Y30" s="77">
        <f t="shared" si="18"/>
        <v>0.38277401031704628</v>
      </c>
      <c r="Z30" s="75">
        <f t="shared" ca="1" si="19"/>
        <v>0</v>
      </c>
      <c r="AA30" s="75">
        <f ca="1"/>
        <v>0</v>
      </c>
      <c r="AB30" s="75">
        <f t="shared" ca="1" si="9"/>
        <v>0</v>
      </c>
      <c r="AC30" s="78">
        <f t="shared" ca="1" si="10"/>
        <v>0</v>
      </c>
      <c r="AD30" s="76">
        <f t="shared" ca="1" si="11"/>
        <v>0</v>
      </c>
      <c r="AE30" s="75">
        <f t="shared" ca="1" si="12"/>
        <v>0</v>
      </c>
      <c r="AF30" s="78">
        <f t="shared" ca="1" si="13"/>
        <v>0</v>
      </c>
      <c r="AG30" s="76">
        <f>J30*'20就業誘発係数'!$D27</f>
        <v>0</v>
      </c>
      <c r="AH30" s="75">
        <f>R30*'20就業誘発係数'!$D27</f>
        <v>0</v>
      </c>
      <c r="AI30" s="75">
        <f ca="1">AA30*'20就業誘発係数'!$D27</f>
        <v>0</v>
      </c>
      <c r="AJ30" s="78">
        <f t="shared" ca="1" si="20"/>
        <v>0</v>
      </c>
      <c r="AK30" s="76">
        <f>J30*'30雇用誘発係数'!$D27</f>
        <v>0</v>
      </c>
      <c r="AL30" s="75">
        <f>R30*'30雇用誘発係数'!$D27</f>
        <v>0</v>
      </c>
      <c r="AM30" s="75">
        <f ca="1">AA30*'30雇用誘発係数'!$D27</f>
        <v>0</v>
      </c>
      <c r="AN30" s="78">
        <f t="shared" ca="1" si="21"/>
        <v>0</v>
      </c>
      <c r="AO30" s="25" t="s">
        <v>90</v>
      </c>
    </row>
    <row r="31" spans="1:41" x14ac:dyDescent="0.2">
      <c r="A31" s="34" t="s">
        <v>257</v>
      </c>
      <c r="B31" s="35" t="s">
        <v>482</v>
      </c>
      <c r="C31" s="292"/>
      <c r="D31" s="269">
        <v>0.33178333505966456</v>
      </c>
      <c r="E31" s="269">
        <v>2.7198440610129403E-2</v>
      </c>
      <c r="F31" s="274">
        <f t="shared" si="14"/>
        <v>0</v>
      </c>
      <c r="G31" s="274">
        <f t="shared" si="15"/>
        <v>0</v>
      </c>
      <c r="H31" s="286">
        <f t="shared" si="2"/>
        <v>0</v>
      </c>
      <c r="I31" s="282">
        <f>1-(-'11取引基本表'!CQ29/('11取引基本表'!BW29))</f>
        <v>2.7435115808666422E-2</v>
      </c>
      <c r="J31" s="73">
        <f t="shared" si="16"/>
        <v>0</v>
      </c>
      <c r="K31" s="74">
        <v>0.49263471937348496</v>
      </c>
      <c r="L31" s="73">
        <f t="shared" si="3"/>
        <v>0</v>
      </c>
      <c r="M31" s="74">
        <v>0.12926533656535522</v>
      </c>
      <c r="N31" s="75">
        <f t="shared" si="4"/>
        <v>0</v>
      </c>
      <c r="O31" s="76">
        <v>0</v>
      </c>
      <c r="P31" s="77">
        <f>1-(-'11取引基本表'!CQ29/('11取引基本表'!BW29))</f>
        <v>2.7435115808666422E-2</v>
      </c>
      <c r="Q31" s="75">
        <f t="shared" si="17"/>
        <v>0</v>
      </c>
      <c r="R31" s="75">
        <v>0</v>
      </c>
      <c r="S31" s="73">
        <f t="shared" si="5"/>
        <v>0</v>
      </c>
      <c r="T31" s="78">
        <f t="shared" si="6"/>
        <v>0</v>
      </c>
      <c r="U31" s="79"/>
      <c r="V31" s="75">
        <f t="shared" ca="1" si="7"/>
        <v>0</v>
      </c>
      <c r="W31" s="74">
        <f>'11取引基本表'!BQ29/'11取引基本表'!$BQ$70</f>
        <v>9.4643279850810894E-3</v>
      </c>
      <c r="X31" s="75">
        <f t="shared" ca="1" si="8"/>
        <v>0</v>
      </c>
      <c r="Y31" s="77">
        <f t="shared" si="18"/>
        <v>2.7435115808666422E-2</v>
      </c>
      <c r="Z31" s="75">
        <f t="shared" ca="1" si="19"/>
        <v>0</v>
      </c>
      <c r="AA31" s="75">
        <f ca="1"/>
        <v>0</v>
      </c>
      <c r="AB31" s="75">
        <f t="shared" ca="1" si="9"/>
        <v>0</v>
      </c>
      <c r="AC31" s="78">
        <f t="shared" ca="1" si="10"/>
        <v>0</v>
      </c>
      <c r="AD31" s="76">
        <f t="shared" ca="1" si="11"/>
        <v>0</v>
      </c>
      <c r="AE31" s="75">
        <f t="shared" ca="1" si="12"/>
        <v>0</v>
      </c>
      <c r="AF31" s="78">
        <f t="shared" ca="1" si="13"/>
        <v>0</v>
      </c>
      <c r="AG31" s="76">
        <f>J31*'20就業誘発係数'!$D28</f>
        <v>0</v>
      </c>
      <c r="AH31" s="75">
        <f>R31*'20就業誘発係数'!$D28</f>
        <v>0</v>
      </c>
      <c r="AI31" s="75">
        <f ca="1">AA31*'20就業誘発係数'!$D28</f>
        <v>0</v>
      </c>
      <c r="AJ31" s="78">
        <f t="shared" ca="1" si="20"/>
        <v>0</v>
      </c>
      <c r="AK31" s="76">
        <f>J31*'30雇用誘発係数'!$D28</f>
        <v>0</v>
      </c>
      <c r="AL31" s="75">
        <f>R31*'30雇用誘発係数'!$D28</f>
        <v>0</v>
      </c>
      <c r="AM31" s="75">
        <f ca="1">AA31*'30雇用誘発係数'!$D28</f>
        <v>0</v>
      </c>
      <c r="AN31" s="78">
        <f t="shared" ca="1" si="21"/>
        <v>0</v>
      </c>
      <c r="AO31" s="25" t="s">
        <v>90</v>
      </c>
    </row>
    <row r="32" spans="1:41" x14ac:dyDescent="0.2">
      <c r="A32" s="36" t="s">
        <v>258</v>
      </c>
      <c r="B32" s="37" t="s">
        <v>483</v>
      </c>
      <c r="C32" s="293"/>
      <c r="D32" s="270">
        <v>0.22568261987401694</v>
      </c>
      <c r="E32" s="270">
        <v>2.4387730805802053E-2</v>
      </c>
      <c r="F32" s="275">
        <f t="shared" si="14"/>
        <v>0</v>
      </c>
      <c r="G32" s="275">
        <f t="shared" si="15"/>
        <v>0</v>
      </c>
      <c r="H32" s="287">
        <f t="shared" si="2"/>
        <v>0</v>
      </c>
      <c r="I32" s="283">
        <f>1-(-'11取引基本表'!CQ30/('11取引基本表'!BW30))</f>
        <v>7.0131815935858821E-4</v>
      </c>
      <c r="J32" s="80">
        <f t="shared" si="16"/>
        <v>0</v>
      </c>
      <c r="K32" s="81">
        <v>0.34741784037558687</v>
      </c>
      <c r="L32" s="80">
        <f t="shared" si="3"/>
        <v>0</v>
      </c>
      <c r="M32" s="81">
        <v>1.6431924882629109E-2</v>
      </c>
      <c r="N32" s="82">
        <f t="shared" si="4"/>
        <v>0</v>
      </c>
      <c r="O32" s="83">
        <v>0</v>
      </c>
      <c r="P32" s="84">
        <f>1-(-'11取引基本表'!CQ30/('11取引基本表'!BW30))</f>
        <v>7.0131815935858821E-4</v>
      </c>
      <c r="Q32" s="82">
        <f t="shared" si="17"/>
        <v>0</v>
      </c>
      <c r="R32" s="82">
        <v>0</v>
      </c>
      <c r="S32" s="80">
        <f t="shared" si="5"/>
        <v>0</v>
      </c>
      <c r="T32" s="85">
        <f t="shared" si="6"/>
        <v>0</v>
      </c>
      <c r="U32" s="86"/>
      <c r="V32" s="82">
        <f t="shared" ca="1" si="7"/>
        <v>0</v>
      </c>
      <c r="W32" s="81">
        <f>'11取引基本表'!BQ30/'11取引基本表'!$BQ$70</f>
        <v>2.7397042776395326E-2</v>
      </c>
      <c r="X32" s="82">
        <f t="shared" ca="1" si="8"/>
        <v>0</v>
      </c>
      <c r="Y32" s="84">
        <f t="shared" si="18"/>
        <v>7.0131815935858821E-4</v>
      </c>
      <c r="Z32" s="82">
        <f t="shared" ca="1" si="19"/>
        <v>0</v>
      </c>
      <c r="AA32" s="82">
        <f ca="1"/>
        <v>0</v>
      </c>
      <c r="AB32" s="82">
        <f t="shared" ca="1" si="9"/>
        <v>0</v>
      </c>
      <c r="AC32" s="85">
        <f t="shared" ca="1" si="10"/>
        <v>0</v>
      </c>
      <c r="AD32" s="83">
        <f t="shared" ca="1" si="11"/>
        <v>0</v>
      </c>
      <c r="AE32" s="82">
        <f t="shared" ca="1" si="12"/>
        <v>0</v>
      </c>
      <c r="AF32" s="85">
        <f t="shared" ca="1" si="13"/>
        <v>0</v>
      </c>
      <c r="AG32" s="83">
        <f>J32*'20就業誘発係数'!$D29</f>
        <v>0</v>
      </c>
      <c r="AH32" s="82">
        <f>R32*'20就業誘発係数'!$D29</f>
        <v>0</v>
      </c>
      <c r="AI32" s="82">
        <f ca="1">AA32*'20就業誘発係数'!$D29</f>
        <v>0</v>
      </c>
      <c r="AJ32" s="85">
        <f t="shared" ca="1" si="20"/>
        <v>0</v>
      </c>
      <c r="AK32" s="83">
        <f>J32*'30雇用誘発係数'!$D29</f>
        <v>0</v>
      </c>
      <c r="AL32" s="82">
        <f>R32*'30雇用誘発係数'!$D29</f>
        <v>0</v>
      </c>
      <c r="AM32" s="82">
        <f ca="1">AA32*'30雇用誘発係数'!$D29</f>
        <v>0</v>
      </c>
      <c r="AN32" s="85">
        <f t="shared" ca="1" si="21"/>
        <v>0</v>
      </c>
      <c r="AO32" s="25" t="s">
        <v>90</v>
      </c>
    </row>
    <row r="33" spans="1:41" x14ac:dyDescent="0.2">
      <c r="A33" s="38" t="s">
        <v>259</v>
      </c>
      <c r="B33" s="39" t="s">
        <v>484</v>
      </c>
      <c r="C33" s="294"/>
      <c r="D33" s="271">
        <v>0.18574549447420308</v>
      </c>
      <c r="E33" s="271">
        <v>3.3367191508043778E-2</v>
      </c>
      <c r="F33" s="276">
        <f t="shared" si="14"/>
        <v>0</v>
      </c>
      <c r="G33" s="276">
        <f t="shared" si="15"/>
        <v>0</v>
      </c>
      <c r="H33" s="288">
        <f t="shared" si="2"/>
        <v>0</v>
      </c>
      <c r="I33" s="284">
        <f>1-(-'11取引基本表'!CQ31/('11取引基本表'!BW31))</f>
        <v>0.21527927539357339</v>
      </c>
      <c r="J33" s="87">
        <f t="shared" si="16"/>
        <v>0</v>
      </c>
      <c r="K33" s="88">
        <v>0.42404875148632581</v>
      </c>
      <c r="L33" s="87">
        <f t="shared" si="3"/>
        <v>0</v>
      </c>
      <c r="M33" s="88">
        <v>0.27571343638525564</v>
      </c>
      <c r="N33" s="89">
        <f t="shared" si="4"/>
        <v>0</v>
      </c>
      <c r="O33" s="90">
        <v>0</v>
      </c>
      <c r="P33" s="91">
        <f>1-(-'11取引基本表'!CQ31/('11取引基本表'!BW31))</f>
        <v>0.21527927539357339</v>
      </c>
      <c r="Q33" s="89">
        <f t="shared" si="17"/>
        <v>0</v>
      </c>
      <c r="R33" s="89">
        <v>0</v>
      </c>
      <c r="S33" s="87">
        <f t="shared" si="5"/>
        <v>0</v>
      </c>
      <c r="T33" s="92">
        <f t="shared" si="6"/>
        <v>0</v>
      </c>
      <c r="U33" s="93"/>
      <c r="V33" s="89">
        <f t="shared" ca="1" si="7"/>
        <v>0</v>
      </c>
      <c r="W33" s="88">
        <f>'11取引基本表'!BQ31/'11取引基本表'!$BQ$70</f>
        <v>1.4130817595538183E-3</v>
      </c>
      <c r="X33" s="89">
        <f t="shared" ca="1" si="8"/>
        <v>0</v>
      </c>
      <c r="Y33" s="91">
        <f t="shared" si="18"/>
        <v>0.21527927539357339</v>
      </c>
      <c r="Z33" s="89">
        <f t="shared" ca="1" si="19"/>
        <v>0</v>
      </c>
      <c r="AA33" s="89">
        <f ca="1"/>
        <v>0</v>
      </c>
      <c r="AB33" s="89">
        <f t="shared" ca="1" si="9"/>
        <v>0</v>
      </c>
      <c r="AC33" s="92">
        <f t="shared" ca="1" si="10"/>
        <v>0</v>
      </c>
      <c r="AD33" s="90">
        <f t="shared" ca="1" si="11"/>
        <v>0</v>
      </c>
      <c r="AE33" s="89">
        <f t="shared" ca="1" si="12"/>
        <v>0</v>
      </c>
      <c r="AF33" s="92">
        <f t="shared" ca="1" si="13"/>
        <v>0</v>
      </c>
      <c r="AG33" s="90">
        <f>J33*'20就業誘発係数'!$D30</f>
        <v>0</v>
      </c>
      <c r="AH33" s="89">
        <f>R33*'20就業誘発係数'!$D30</f>
        <v>0</v>
      </c>
      <c r="AI33" s="89">
        <f ca="1">AA33*'20就業誘発係数'!$D30</f>
        <v>0</v>
      </c>
      <c r="AJ33" s="92">
        <f t="shared" ca="1" si="20"/>
        <v>0</v>
      </c>
      <c r="AK33" s="90">
        <f>J33*'30雇用誘発係数'!$D30</f>
        <v>0</v>
      </c>
      <c r="AL33" s="89">
        <f>R33*'30雇用誘発係数'!$D30</f>
        <v>0</v>
      </c>
      <c r="AM33" s="89">
        <f ca="1">AA33*'30雇用誘発係数'!$D30</f>
        <v>0</v>
      </c>
      <c r="AN33" s="92">
        <f t="shared" ca="1" si="21"/>
        <v>0</v>
      </c>
      <c r="AO33" s="25" t="s">
        <v>90</v>
      </c>
    </row>
    <row r="34" spans="1:41" x14ac:dyDescent="0.2">
      <c r="A34" s="34" t="s">
        <v>260</v>
      </c>
      <c r="B34" s="35" t="s">
        <v>485</v>
      </c>
      <c r="C34" s="292"/>
      <c r="D34" s="269">
        <v>0.25052720808543544</v>
      </c>
      <c r="E34" s="269">
        <v>3.4530156933738836E-2</v>
      </c>
      <c r="F34" s="274">
        <f t="shared" si="14"/>
        <v>0</v>
      </c>
      <c r="G34" s="274">
        <f t="shared" si="15"/>
        <v>0</v>
      </c>
      <c r="H34" s="286">
        <f t="shared" si="2"/>
        <v>0</v>
      </c>
      <c r="I34" s="282">
        <f>1-(-'11取引基本表'!CQ32/('11取引基本表'!BW32))</f>
        <v>0</v>
      </c>
      <c r="J34" s="73">
        <f t="shared" si="16"/>
        <v>0</v>
      </c>
      <c r="K34" s="74">
        <v>0</v>
      </c>
      <c r="L34" s="73">
        <f t="shared" si="3"/>
        <v>0</v>
      </c>
      <c r="M34" s="74">
        <v>0</v>
      </c>
      <c r="N34" s="75">
        <f t="shared" si="4"/>
        <v>0</v>
      </c>
      <c r="O34" s="76">
        <v>0</v>
      </c>
      <c r="P34" s="77">
        <f>1-(-'11取引基本表'!CQ32/('11取引基本表'!BW32))</f>
        <v>0</v>
      </c>
      <c r="Q34" s="75">
        <f t="shared" si="17"/>
        <v>0</v>
      </c>
      <c r="R34" s="75">
        <v>0</v>
      </c>
      <c r="S34" s="73">
        <f t="shared" si="5"/>
        <v>0</v>
      </c>
      <c r="T34" s="78">
        <f t="shared" si="6"/>
        <v>0</v>
      </c>
      <c r="U34" s="79"/>
      <c r="V34" s="75">
        <f t="shared" ca="1" si="7"/>
        <v>0</v>
      </c>
      <c r="W34" s="74">
        <f>'11取引基本表'!BQ32/'11取引基本表'!$BQ$70</f>
        <v>1.8027978730160562E-3</v>
      </c>
      <c r="X34" s="75">
        <f t="shared" ca="1" si="8"/>
        <v>0</v>
      </c>
      <c r="Y34" s="77">
        <f t="shared" si="18"/>
        <v>0</v>
      </c>
      <c r="Z34" s="75">
        <f t="shared" ca="1" si="19"/>
        <v>0</v>
      </c>
      <c r="AA34" s="75">
        <f ca="1"/>
        <v>0</v>
      </c>
      <c r="AB34" s="75">
        <f t="shared" ca="1" si="9"/>
        <v>0</v>
      </c>
      <c r="AC34" s="78">
        <f t="shared" ca="1" si="10"/>
        <v>0</v>
      </c>
      <c r="AD34" s="76">
        <f t="shared" ca="1" si="11"/>
        <v>0</v>
      </c>
      <c r="AE34" s="75">
        <f t="shared" ca="1" si="12"/>
        <v>0</v>
      </c>
      <c r="AF34" s="78">
        <f t="shared" ca="1" si="13"/>
        <v>0</v>
      </c>
      <c r="AG34" s="76">
        <f>J34*'20就業誘発係数'!$D31</f>
        <v>0</v>
      </c>
      <c r="AH34" s="75">
        <f>R34*'20就業誘発係数'!$D31</f>
        <v>0</v>
      </c>
      <c r="AI34" s="75">
        <f ca="1">AA34*'20就業誘発係数'!$D31</f>
        <v>0</v>
      </c>
      <c r="AJ34" s="78">
        <f t="shared" ca="1" si="20"/>
        <v>0</v>
      </c>
      <c r="AK34" s="76">
        <f>J34*'30雇用誘発係数'!$D31</f>
        <v>0</v>
      </c>
      <c r="AL34" s="75">
        <f>R34*'30雇用誘発係数'!$D31</f>
        <v>0</v>
      </c>
      <c r="AM34" s="75">
        <f ca="1">AA34*'30雇用誘発係数'!$D31</f>
        <v>0</v>
      </c>
      <c r="AN34" s="78">
        <f t="shared" ca="1" si="21"/>
        <v>0</v>
      </c>
      <c r="AO34" s="25" t="s">
        <v>90</v>
      </c>
    </row>
    <row r="35" spans="1:41" x14ac:dyDescent="0.2">
      <c r="A35" s="34" t="s">
        <v>261</v>
      </c>
      <c r="B35" s="35" t="s">
        <v>486</v>
      </c>
      <c r="C35" s="292"/>
      <c r="D35" s="269">
        <v>0.72575413673328304</v>
      </c>
      <c r="E35" s="269">
        <v>3.0568602985744115E-2</v>
      </c>
      <c r="F35" s="274">
        <f t="shared" si="14"/>
        <v>0</v>
      </c>
      <c r="G35" s="274">
        <f t="shared" si="15"/>
        <v>0</v>
      </c>
      <c r="H35" s="286">
        <f t="shared" si="2"/>
        <v>0</v>
      </c>
      <c r="I35" s="282">
        <f>1-(-'11取引基本表'!CQ33/('11取引基本表'!BW33))</f>
        <v>0</v>
      </c>
      <c r="J35" s="73">
        <f t="shared" si="16"/>
        <v>0</v>
      </c>
      <c r="K35" s="74">
        <v>0</v>
      </c>
      <c r="L35" s="73">
        <f t="shared" si="3"/>
        <v>0</v>
      </c>
      <c r="M35" s="74">
        <v>0</v>
      </c>
      <c r="N35" s="75">
        <f t="shared" si="4"/>
        <v>0</v>
      </c>
      <c r="O35" s="76">
        <v>0</v>
      </c>
      <c r="P35" s="77">
        <f>1-(-'11取引基本表'!CQ33/('11取引基本表'!BW33))</f>
        <v>0</v>
      </c>
      <c r="Q35" s="75">
        <f t="shared" si="17"/>
        <v>0</v>
      </c>
      <c r="R35" s="75">
        <v>0</v>
      </c>
      <c r="S35" s="73">
        <f t="shared" si="5"/>
        <v>0</v>
      </c>
      <c r="T35" s="78">
        <f t="shared" si="6"/>
        <v>0</v>
      </c>
      <c r="U35" s="79"/>
      <c r="V35" s="75">
        <f t="shared" ca="1" si="7"/>
        <v>0</v>
      </c>
      <c r="W35" s="74">
        <f>'11取引基本表'!BQ33/'11取引基本表'!$BQ$70</f>
        <v>3.5290959163524881E-3</v>
      </c>
      <c r="X35" s="75">
        <f t="shared" ca="1" si="8"/>
        <v>0</v>
      </c>
      <c r="Y35" s="77">
        <f t="shared" si="18"/>
        <v>0</v>
      </c>
      <c r="Z35" s="75">
        <f t="shared" ca="1" si="19"/>
        <v>0</v>
      </c>
      <c r="AA35" s="75">
        <f ca="1"/>
        <v>0</v>
      </c>
      <c r="AB35" s="75">
        <f t="shared" ca="1" si="9"/>
        <v>0</v>
      </c>
      <c r="AC35" s="78">
        <f t="shared" ca="1" si="10"/>
        <v>0</v>
      </c>
      <c r="AD35" s="76">
        <f t="shared" ca="1" si="11"/>
        <v>0</v>
      </c>
      <c r="AE35" s="75">
        <f t="shared" ca="1" si="12"/>
        <v>0</v>
      </c>
      <c r="AF35" s="78">
        <f t="shared" ca="1" si="13"/>
        <v>0</v>
      </c>
      <c r="AG35" s="76">
        <f>J35*'20就業誘発係数'!$D32</f>
        <v>0</v>
      </c>
      <c r="AH35" s="75">
        <f>R35*'20就業誘発係数'!$D32</f>
        <v>0</v>
      </c>
      <c r="AI35" s="75">
        <f ca="1">AA35*'20就業誘発係数'!$D32</f>
        <v>0</v>
      </c>
      <c r="AJ35" s="78">
        <f t="shared" ca="1" si="20"/>
        <v>0</v>
      </c>
      <c r="AK35" s="76">
        <f>J35*'30雇用誘発係数'!$D32</f>
        <v>0</v>
      </c>
      <c r="AL35" s="75">
        <f>R35*'30雇用誘発係数'!$D32</f>
        <v>0</v>
      </c>
      <c r="AM35" s="75">
        <f ca="1">AA35*'30雇用誘発係数'!$D32</f>
        <v>0</v>
      </c>
      <c r="AN35" s="78">
        <f t="shared" ca="1" si="21"/>
        <v>0</v>
      </c>
      <c r="AO35" s="25" t="s">
        <v>90</v>
      </c>
    </row>
    <row r="36" spans="1:41" x14ac:dyDescent="0.2">
      <c r="A36" s="34" t="s">
        <v>262</v>
      </c>
      <c r="B36" s="35" t="s">
        <v>487</v>
      </c>
      <c r="C36" s="292"/>
      <c r="D36" s="269">
        <v>0.18980744170850991</v>
      </c>
      <c r="E36" s="269">
        <v>5.7196889561387777E-2</v>
      </c>
      <c r="F36" s="274">
        <f t="shared" si="14"/>
        <v>0</v>
      </c>
      <c r="G36" s="274">
        <f t="shared" si="15"/>
        <v>0</v>
      </c>
      <c r="H36" s="286">
        <f t="shared" si="2"/>
        <v>0</v>
      </c>
      <c r="I36" s="282">
        <f>1-(-'11取引基本表'!CQ34/('11取引基本表'!BW34))</f>
        <v>0.48868592117172716</v>
      </c>
      <c r="J36" s="73">
        <f t="shared" si="16"/>
        <v>0</v>
      </c>
      <c r="K36" s="74">
        <v>0.51845044535557749</v>
      </c>
      <c r="L36" s="73">
        <f t="shared" si="3"/>
        <v>0</v>
      </c>
      <c r="M36" s="74">
        <v>0.23766435741552383</v>
      </c>
      <c r="N36" s="75">
        <f t="shared" si="4"/>
        <v>0</v>
      </c>
      <c r="O36" s="76">
        <v>0</v>
      </c>
      <c r="P36" s="77">
        <f>1-(-'11取引基本表'!CQ34/('11取引基本表'!BW34))</f>
        <v>0.48868592117172716</v>
      </c>
      <c r="Q36" s="75">
        <f t="shared" si="17"/>
        <v>0</v>
      </c>
      <c r="R36" s="75">
        <v>0</v>
      </c>
      <c r="S36" s="73">
        <f t="shared" si="5"/>
        <v>0</v>
      </c>
      <c r="T36" s="78">
        <f t="shared" si="6"/>
        <v>0</v>
      </c>
      <c r="U36" s="79"/>
      <c r="V36" s="75">
        <f t="shared" ca="1" si="7"/>
        <v>0</v>
      </c>
      <c r="W36" s="74">
        <f>'11取引基本表'!BQ34/'11取引基本表'!$BQ$70</f>
        <v>5.1240451955220177E-4</v>
      </c>
      <c r="X36" s="75">
        <f t="shared" ca="1" si="8"/>
        <v>0</v>
      </c>
      <c r="Y36" s="77">
        <f t="shared" si="18"/>
        <v>0.48868592117172716</v>
      </c>
      <c r="Z36" s="75">
        <f t="shared" ca="1" si="19"/>
        <v>0</v>
      </c>
      <c r="AA36" s="75">
        <f ca="1"/>
        <v>0</v>
      </c>
      <c r="AB36" s="75">
        <f t="shared" ca="1" si="9"/>
        <v>0</v>
      </c>
      <c r="AC36" s="78">
        <f t="shared" ca="1" si="10"/>
        <v>0</v>
      </c>
      <c r="AD36" s="76">
        <f t="shared" ca="1" si="11"/>
        <v>0</v>
      </c>
      <c r="AE36" s="75">
        <f t="shared" ca="1" si="12"/>
        <v>0</v>
      </c>
      <c r="AF36" s="78">
        <f t="shared" ca="1" si="13"/>
        <v>0</v>
      </c>
      <c r="AG36" s="76">
        <f>J36*'20就業誘発係数'!$D33</f>
        <v>0</v>
      </c>
      <c r="AH36" s="75">
        <f>R36*'20就業誘発係数'!$D33</f>
        <v>0</v>
      </c>
      <c r="AI36" s="75">
        <f ca="1">AA36*'20就業誘発係数'!$D33</f>
        <v>0</v>
      </c>
      <c r="AJ36" s="78">
        <f t="shared" ca="1" si="20"/>
        <v>0</v>
      </c>
      <c r="AK36" s="76">
        <f>J36*'30雇用誘発係数'!$D33</f>
        <v>0</v>
      </c>
      <c r="AL36" s="75">
        <f>R36*'30雇用誘発係数'!$D33</f>
        <v>0</v>
      </c>
      <c r="AM36" s="75">
        <f ca="1">AA36*'30雇用誘発係数'!$D33</f>
        <v>0</v>
      </c>
      <c r="AN36" s="78">
        <f t="shared" ca="1" si="21"/>
        <v>0</v>
      </c>
      <c r="AO36" s="25" t="s">
        <v>90</v>
      </c>
    </row>
    <row r="37" spans="1:41" x14ac:dyDescent="0.2">
      <c r="A37" s="36" t="s">
        <v>263</v>
      </c>
      <c r="B37" s="37" t="s">
        <v>488</v>
      </c>
      <c r="C37" s="293"/>
      <c r="D37" s="270">
        <v>7.4752886789254498E-3</v>
      </c>
      <c r="E37" s="270">
        <v>1.124779526609705E-2</v>
      </c>
      <c r="F37" s="275">
        <f t="shared" si="14"/>
        <v>0</v>
      </c>
      <c r="G37" s="275">
        <f t="shared" si="15"/>
        <v>0</v>
      </c>
      <c r="H37" s="287">
        <f t="shared" si="2"/>
        <v>0</v>
      </c>
      <c r="I37" s="283">
        <f>1-(-'11取引基本表'!CQ35/('11取引基本表'!BW35))</f>
        <v>0</v>
      </c>
      <c r="J37" s="80">
        <f t="shared" si="16"/>
        <v>0</v>
      </c>
      <c r="K37" s="81">
        <v>0</v>
      </c>
      <c r="L37" s="80">
        <f t="shared" si="3"/>
        <v>0</v>
      </c>
      <c r="M37" s="81">
        <v>0</v>
      </c>
      <c r="N37" s="82">
        <f t="shared" si="4"/>
        <v>0</v>
      </c>
      <c r="O37" s="83">
        <v>0</v>
      </c>
      <c r="P37" s="84">
        <f>1-(-'11取引基本表'!CQ35/('11取引基本表'!BW35))</f>
        <v>0</v>
      </c>
      <c r="Q37" s="82">
        <f t="shared" si="17"/>
        <v>0</v>
      </c>
      <c r="R37" s="82">
        <v>0</v>
      </c>
      <c r="S37" s="80">
        <f t="shared" si="5"/>
        <v>0</v>
      </c>
      <c r="T37" s="85">
        <f t="shared" si="6"/>
        <v>0</v>
      </c>
      <c r="U37" s="86"/>
      <c r="V37" s="82">
        <f t="shared" ca="1" si="7"/>
        <v>0</v>
      </c>
      <c r="W37" s="81">
        <f>'11取引基本表'!BQ35/'11取引基本表'!$BQ$70</f>
        <v>-1.3134876416690241E-4</v>
      </c>
      <c r="X37" s="82">
        <f t="shared" ca="1" si="8"/>
        <v>0</v>
      </c>
      <c r="Y37" s="84">
        <f t="shared" si="18"/>
        <v>0</v>
      </c>
      <c r="Z37" s="82">
        <f t="shared" ca="1" si="19"/>
        <v>0</v>
      </c>
      <c r="AA37" s="82">
        <f ca="1"/>
        <v>0</v>
      </c>
      <c r="AB37" s="82">
        <f t="shared" ca="1" si="9"/>
        <v>0</v>
      </c>
      <c r="AC37" s="85">
        <f t="shared" ca="1" si="10"/>
        <v>0</v>
      </c>
      <c r="AD37" s="83">
        <f t="shared" ca="1" si="11"/>
        <v>0</v>
      </c>
      <c r="AE37" s="82">
        <f t="shared" ca="1" si="12"/>
        <v>0</v>
      </c>
      <c r="AF37" s="85">
        <f t="shared" ca="1" si="13"/>
        <v>0</v>
      </c>
      <c r="AG37" s="83">
        <f>J37*'20就業誘発係数'!$D34</f>
        <v>0</v>
      </c>
      <c r="AH37" s="82">
        <f>R37*'20就業誘発係数'!$D34</f>
        <v>0</v>
      </c>
      <c r="AI37" s="82">
        <f ca="1">AA37*'20就業誘発係数'!$D34</f>
        <v>0</v>
      </c>
      <c r="AJ37" s="85">
        <f t="shared" ca="1" si="20"/>
        <v>0</v>
      </c>
      <c r="AK37" s="83">
        <f>J37*'30雇用誘発係数'!$D34</f>
        <v>0</v>
      </c>
      <c r="AL37" s="82">
        <f>R37*'30雇用誘発係数'!$D34</f>
        <v>0</v>
      </c>
      <c r="AM37" s="82">
        <f ca="1">AA37*'30雇用誘発係数'!$D34</f>
        <v>0</v>
      </c>
      <c r="AN37" s="85">
        <f t="shared" ca="1" si="21"/>
        <v>0</v>
      </c>
      <c r="AO37" s="25" t="s">
        <v>90</v>
      </c>
    </row>
    <row r="38" spans="1:41" x14ac:dyDescent="0.2">
      <c r="A38" s="38" t="s">
        <v>264</v>
      </c>
      <c r="B38" s="39" t="s">
        <v>489</v>
      </c>
      <c r="C38" s="294"/>
      <c r="D38" s="271">
        <v>8.6010293833071461E-2</v>
      </c>
      <c r="E38" s="271">
        <v>3.5761881174261281E-2</v>
      </c>
      <c r="F38" s="276">
        <f t="shared" si="14"/>
        <v>0</v>
      </c>
      <c r="G38" s="276">
        <f t="shared" si="15"/>
        <v>0</v>
      </c>
      <c r="H38" s="288">
        <f t="shared" si="2"/>
        <v>0</v>
      </c>
      <c r="I38" s="284">
        <f>1-(-'11取引基本表'!CQ36/('11取引基本表'!BW36))</f>
        <v>5.4646217296043353E-2</v>
      </c>
      <c r="J38" s="87">
        <f t="shared" si="16"/>
        <v>0</v>
      </c>
      <c r="K38" s="88">
        <v>0.30376940133037694</v>
      </c>
      <c r="L38" s="87">
        <f t="shared" si="3"/>
        <v>0</v>
      </c>
      <c r="M38" s="88">
        <v>6.9475240206947522E-2</v>
      </c>
      <c r="N38" s="89">
        <f t="shared" si="4"/>
        <v>0</v>
      </c>
      <c r="O38" s="90">
        <v>0</v>
      </c>
      <c r="P38" s="91">
        <f>1-(-'11取引基本表'!CQ36/('11取引基本表'!BW36))</f>
        <v>5.4646217296043353E-2</v>
      </c>
      <c r="Q38" s="89">
        <f t="shared" si="17"/>
        <v>0</v>
      </c>
      <c r="R38" s="89">
        <v>0</v>
      </c>
      <c r="S38" s="87">
        <f t="shared" si="5"/>
        <v>0</v>
      </c>
      <c r="T38" s="92">
        <f t="shared" si="6"/>
        <v>0</v>
      </c>
      <c r="U38" s="93"/>
      <c r="V38" s="89">
        <f t="shared" ca="1" si="7"/>
        <v>0</v>
      </c>
      <c r="W38" s="88">
        <f>'11取引基本表'!BQ36/'11取引基本表'!$BQ$70</f>
        <v>0</v>
      </c>
      <c r="X38" s="89">
        <f t="shared" ca="1" si="8"/>
        <v>0</v>
      </c>
      <c r="Y38" s="91">
        <f t="shared" si="18"/>
        <v>5.4646217296043353E-2</v>
      </c>
      <c r="Z38" s="89">
        <f t="shared" ca="1" si="19"/>
        <v>0</v>
      </c>
      <c r="AA38" s="89">
        <f ca="1"/>
        <v>0</v>
      </c>
      <c r="AB38" s="89">
        <f t="shared" ca="1" si="9"/>
        <v>0</v>
      </c>
      <c r="AC38" s="92">
        <f t="shared" ca="1" si="10"/>
        <v>0</v>
      </c>
      <c r="AD38" s="90">
        <f t="shared" ca="1" si="11"/>
        <v>0</v>
      </c>
      <c r="AE38" s="89">
        <f t="shared" ca="1" si="12"/>
        <v>0</v>
      </c>
      <c r="AF38" s="92">
        <f t="shared" ca="1" si="13"/>
        <v>0</v>
      </c>
      <c r="AG38" s="90">
        <f>J38*'20就業誘発係数'!$D35</f>
        <v>0</v>
      </c>
      <c r="AH38" s="89">
        <f>R38*'20就業誘発係数'!$D35</f>
        <v>0</v>
      </c>
      <c r="AI38" s="89">
        <f ca="1">AA38*'20就業誘発係数'!$D35</f>
        <v>0</v>
      </c>
      <c r="AJ38" s="92">
        <f t="shared" ca="1" si="20"/>
        <v>0</v>
      </c>
      <c r="AK38" s="90">
        <f>J38*'30雇用誘発係数'!$D35</f>
        <v>0</v>
      </c>
      <c r="AL38" s="89">
        <f>R38*'30雇用誘発係数'!$D35</f>
        <v>0</v>
      </c>
      <c r="AM38" s="89">
        <f ca="1">AA38*'30雇用誘発係数'!$D35</f>
        <v>0</v>
      </c>
      <c r="AN38" s="92">
        <f t="shared" ca="1" si="21"/>
        <v>0</v>
      </c>
      <c r="AO38" s="25" t="s">
        <v>90</v>
      </c>
    </row>
    <row r="39" spans="1:41" x14ac:dyDescent="0.2">
      <c r="A39" s="34" t="s">
        <v>265</v>
      </c>
      <c r="B39" s="35" t="s">
        <v>490</v>
      </c>
      <c r="C39" s="292"/>
      <c r="D39" s="269">
        <v>0.13636895790625755</v>
      </c>
      <c r="E39" s="269">
        <v>3.9468422557368335E-2</v>
      </c>
      <c r="F39" s="274">
        <f t="shared" si="14"/>
        <v>0</v>
      </c>
      <c r="G39" s="274">
        <f t="shared" si="15"/>
        <v>0</v>
      </c>
      <c r="H39" s="286">
        <f t="shared" si="2"/>
        <v>0</v>
      </c>
      <c r="I39" s="282">
        <f>1-(-'11取引基本表'!CQ37/('11取引基本表'!BW37))</f>
        <v>0</v>
      </c>
      <c r="J39" s="73">
        <f t="shared" si="16"/>
        <v>0</v>
      </c>
      <c r="K39" s="74">
        <v>0</v>
      </c>
      <c r="L39" s="73">
        <f t="shared" si="3"/>
        <v>0</v>
      </c>
      <c r="M39" s="74">
        <v>0</v>
      </c>
      <c r="N39" s="75">
        <f t="shared" si="4"/>
        <v>0</v>
      </c>
      <c r="O39" s="76">
        <v>0</v>
      </c>
      <c r="P39" s="77">
        <f>1-(-'11取引基本表'!CQ37/('11取引基本表'!BW37))</f>
        <v>0</v>
      </c>
      <c r="Q39" s="75">
        <f t="shared" si="17"/>
        <v>0</v>
      </c>
      <c r="R39" s="75">
        <v>0</v>
      </c>
      <c r="S39" s="73">
        <f t="shared" si="5"/>
        <v>0</v>
      </c>
      <c r="T39" s="78">
        <f t="shared" si="6"/>
        <v>0</v>
      </c>
      <c r="U39" s="79"/>
      <c r="V39" s="75">
        <f t="shared" ca="1" si="7"/>
        <v>0</v>
      </c>
      <c r="W39" s="74">
        <f>'11取引基本表'!BQ37/'11取引基本表'!$BQ$70</f>
        <v>6.3942310468063489E-4</v>
      </c>
      <c r="X39" s="75">
        <f t="shared" ca="1" si="8"/>
        <v>0</v>
      </c>
      <c r="Y39" s="77">
        <f t="shared" si="18"/>
        <v>0</v>
      </c>
      <c r="Z39" s="75">
        <f t="shared" ca="1" si="19"/>
        <v>0</v>
      </c>
      <c r="AA39" s="75">
        <f ca="1"/>
        <v>0</v>
      </c>
      <c r="AB39" s="75">
        <f t="shared" ca="1" si="9"/>
        <v>0</v>
      </c>
      <c r="AC39" s="78">
        <f t="shared" ca="1" si="10"/>
        <v>0</v>
      </c>
      <c r="AD39" s="76">
        <f t="shared" ca="1" si="11"/>
        <v>0</v>
      </c>
      <c r="AE39" s="75">
        <f t="shared" ca="1" si="12"/>
        <v>0</v>
      </c>
      <c r="AF39" s="78">
        <f t="shared" ca="1" si="13"/>
        <v>0</v>
      </c>
      <c r="AG39" s="76">
        <f>J39*'20就業誘発係数'!$D36</f>
        <v>0</v>
      </c>
      <c r="AH39" s="75">
        <f>R39*'20就業誘発係数'!$D36</f>
        <v>0</v>
      </c>
      <c r="AI39" s="75">
        <f ca="1">AA39*'20就業誘発係数'!$D36</f>
        <v>0</v>
      </c>
      <c r="AJ39" s="78">
        <f t="shared" ca="1" si="20"/>
        <v>0</v>
      </c>
      <c r="AK39" s="76">
        <f>J39*'30雇用誘発係数'!$D36</f>
        <v>0</v>
      </c>
      <c r="AL39" s="75">
        <f>R39*'30雇用誘発係数'!$D36</f>
        <v>0</v>
      </c>
      <c r="AM39" s="75">
        <f ca="1">AA39*'30雇用誘発係数'!$D36</f>
        <v>0</v>
      </c>
      <c r="AN39" s="78">
        <f t="shared" ca="1" si="21"/>
        <v>0</v>
      </c>
      <c r="AO39" s="25" t="s">
        <v>90</v>
      </c>
    </row>
    <row r="40" spans="1:41" x14ac:dyDescent="0.2">
      <c r="A40" s="34" t="s">
        <v>266</v>
      </c>
      <c r="B40" s="35" t="s">
        <v>491</v>
      </c>
      <c r="C40" s="292"/>
      <c r="D40" s="269">
        <v>0.14420083483552221</v>
      </c>
      <c r="E40" s="269">
        <v>4.7588571988898057E-2</v>
      </c>
      <c r="F40" s="274">
        <f t="shared" si="14"/>
        <v>0</v>
      </c>
      <c r="G40" s="274">
        <f t="shared" si="15"/>
        <v>0</v>
      </c>
      <c r="H40" s="286">
        <f t="shared" si="2"/>
        <v>0</v>
      </c>
      <c r="I40" s="282">
        <f>1-(-'11取引基本表'!CQ38/('11取引基本表'!BW38))</f>
        <v>0.19093198992443328</v>
      </c>
      <c r="J40" s="73">
        <f t="shared" si="16"/>
        <v>0</v>
      </c>
      <c r="K40" s="74">
        <v>0.4422144171266098</v>
      </c>
      <c r="L40" s="73">
        <f t="shared" ref="L40:L71" si="22">J40*K40</f>
        <v>0</v>
      </c>
      <c r="M40" s="74">
        <v>0.28081618999832747</v>
      </c>
      <c r="N40" s="75">
        <f t="shared" ref="N40:N71" si="23">J40*M40</f>
        <v>0</v>
      </c>
      <c r="O40" s="76">
        <v>0</v>
      </c>
      <c r="P40" s="77">
        <f>1-(-'11取引基本表'!CQ38/('11取引基本表'!BW38))</f>
        <v>0.19093198992443328</v>
      </c>
      <c r="Q40" s="75">
        <f t="shared" si="17"/>
        <v>0</v>
      </c>
      <c r="R40" s="75">
        <v>0</v>
      </c>
      <c r="S40" s="73">
        <f t="shared" ref="S40:S71" si="24">R40*K40</f>
        <v>0</v>
      </c>
      <c r="T40" s="78">
        <f t="shared" ref="T40:T71" si="25">R40*M40</f>
        <v>0</v>
      </c>
      <c r="U40" s="79"/>
      <c r="V40" s="75">
        <f t="shared" ref="V40:V71" ca="1" si="26">(N40+T40)*$U$72</f>
        <v>0</v>
      </c>
      <c r="W40" s="74">
        <f>'11取引基本表'!BQ38/'11取引基本表'!$BQ$70</f>
        <v>1.0132618950018186E-3</v>
      </c>
      <c r="X40" s="75">
        <f t="shared" ref="X40:X71" ca="1" si="27">V$72*W40</f>
        <v>0</v>
      </c>
      <c r="Y40" s="77">
        <f t="shared" si="18"/>
        <v>0.19093198992443328</v>
      </c>
      <c r="Z40" s="75">
        <f t="shared" ca="1" si="19"/>
        <v>0</v>
      </c>
      <c r="AA40" s="75">
        <f ca="1"/>
        <v>0</v>
      </c>
      <c r="AB40" s="75">
        <f t="shared" ref="AB40:AB71" ca="1" si="28">K40*AA40</f>
        <v>0</v>
      </c>
      <c r="AC40" s="78">
        <f t="shared" ref="AC40:AC71" ca="1" si="29">M40*AA40</f>
        <v>0</v>
      </c>
      <c r="AD40" s="76">
        <f t="shared" ref="AD40:AD71" ca="1" si="30">J40+R40+AA40</f>
        <v>0</v>
      </c>
      <c r="AE40" s="75">
        <f t="shared" ref="AE40:AE71" ca="1" si="31">L40+S40+AB40</f>
        <v>0</v>
      </c>
      <c r="AF40" s="78">
        <f t="shared" ref="AF40:AF71" ca="1" si="32">N40+T40+AC40</f>
        <v>0</v>
      </c>
      <c r="AG40" s="76">
        <f>J40*'20就業誘発係数'!$D37</f>
        <v>0</v>
      </c>
      <c r="AH40" s="75">
        <f>R40*'20就業誘発係数'!$D37</f>
        <v>0</v>
      </c>
      <c r="AI40" s="75">
        <f ca="1">AA40*'20就業誘発係数'!$D37</f>
        <v>0</v>
      </c>
      <c r="AJ40" s="78">
        <f t="shared" ca="1" si="20"/>
        <v>0</v>
      </c>
      <c r="AK40" s="76">
        <f>J40*'30雇用誘発係数'!$D37</f>
        <v>0</v>
      </c>
      <c r="AL40" s="75">
        <f>R40*'30雇用誘発係数'!$D37</f>
        <v>0</v>
      </c>
      <c r="AM40" s="75">
        <f ca="1">AA40*'30雇用誘発係数'!$D37</f>
        <v>0</v>
      </c>
      <c r="AN40" s="78">
        <f t="shared" ca="1" si="21"/>
        <v>0</v>
      </c>
      <c r="AO40" s="25" t="s">
        <v>90</v>
      </c>
    </row>
    <row r="41" spans="1:41" x14ac:dyDescent="0.2">
      <c r="A41" s="34" t="s">
        <v>267</v>
      </c>
      <c r="B41" s="35" t="s">
        <v>492</v>
      </c>
      <c r="C41" s="267"/>
      <c r="D41" s="269">
        <v>0.12830332474022618</v>
      </c>
      <c r="E41" s="269">
        <v>1.380011175052197E-2</v>
      </c>
      <c r="F41" s="274">
        <f t="shared" si="14"/>
        <v>0</v>
      </c>
      <c r="G41" s="277">
        <f t="shared" si="15"/>
        <v>0</v>
      </c>
      <c r="H41" s="286">
        <f t="shared" si="2"/>
        <v>0</v>
      </c>
      <c r="I41" s="282">
        <f>1-(-'11取引基本表'!CQ39/('11取引基本表'!BW39))</f>
        <v>9.4889074720842181E-2</v>
      </c>
      <c r="J41" s="73">
        <f t="shared" si="16"/>
        <v>0</v>
      </c>
      <c r="K41" s="74">
        <v>0.46154832916426142</v>
      </c>
      <c r="L41" s="73">
        <f t="shared" si="22"/>
        <v>0</v>
      </c>
      <c r="M41" s="74">
        <v>0.2471297543454557</v>
      </c>
      <c r="N41" s="75">
        <f t="shared" si="23"/>
        <v>0</v>
      </c>
      <c r="O41" s="76">
        <v>0</v>
      </c>
      <c r="P41" s="77">
        <f>1-(-'11取引基本表'!CQ39/('11取引基本表'!BW39))</f>
        <v>9.4889074720842181E-2</v>
      </c>
      <c r="Q41" s="75">
        <f t="shared" si="17"/>
        <v>0</v>
      </c>
      <c r="R41" s="75">
        <v>0</v>
      </c>
      <c r="S41" s="73">
        <f t="shared" si="24"/>
        <v>0</v>
      </c>
      <c r="T41" s="78">
        <f t="shared" si="25"/>
        <v>0</v>
      </c>
      <c r="U41" s="79"/>
      <c r="V41" s="75">
        <f t="shared" ca="1" si="26"/>
        <v>0</v>
      </c>
      <c r="W41" s="74">
        <f>'11取引基本表'!BQ39/'11取引基本表'!$BQ$70</f>
        <v>1.0291392181428728E-3</v>
      </c>
      <c r="X41" s="75">
        <f t="shared" ca="1" si="27"/>
        <v>0</v>
      </c>
      <c r="Y41" s="77">
        <f t="shared" si="18"/>
        <v>9.4889074720842181E-2</v>
      </c>
      <c r="Z41" s="75">
        <f t="shared" ca="1" si="19"/>
        <v>0</v>
      </c>
      <c r="AA41" s="75">
        <f ca="1"/>
        <v>0</v>
      </c>
      <c r="AB41" s="75">
        <f t="shared" ca="1" si="28"/>
        <v>0</v>
      </c>
      <c r="AC41" s="78">
        <f t="shared" ca="1" si="29"/>
        <v>0</v>
      </c>
      <c r="AD41" s="76">
        <f t="shared" ca="1" si="30"/>
        <v>0</v>
      </c>
      <c r="AE41" s="75">
        <f t="shared" ca="1" si="31"/>
        <v>0</v>
      </c>
      <c r="AF41" s="78">
        <f t="shared" ca="1" si="32"/>
        <v>0</v>
      </c>
      <c r="AG41" s="76">
        <f>J41*'20就業誘発係数'!$D38</f>
        <v>0</v>
      </c>
      <c r="AH41" s="75">
        <f>R41*'20就業誘発係数'!$D38</f>
        <v>0</v>
      </c>
      <c r="AI41" s="75">
        <f ca="1">AA41*'20就業誘発係数'!$D38</f>
        <v>0</v>
      </c>
      <c r="AJ41" s="78">
        <f t="shared" ca="1" si="20"/>
        <v>0</v>
      </c>
      <c r="AK41" s="76">
        <f>J41*'30雇用誘発係数'!$D38</f>
        <v>0</v>
      </c>
      <c r="AL41" s="75">
        <f>R41*'30雇用誘発係数'!$D38</f>
        <v>0</v>
      </c>
      <c r="AM41" s="75">
        <f ca="1">AA41*'30雇用誘発係数'!$D38</f>
        <v>0</v>
      </c>
      <c r="AN41" s="78">
        <f t="shared" ca="1" si="21"/>
        <v>0</v>
      </c>
      <c r="AO41" s="25" t="s">
        <v>90</v>
      </c>
    </row>
    <row r="42" spans="1:41" x14ac:dyDescent="0.2">
      <c r="A42" s="36" t="s">
        <v>268</v>
      </c>
      <c r="B42" s="37" t="s">
        <v>493</v>
      </c>
      <c r="C42" s="292"/>
      <c r="D42" s="269">
        <v>0.24261176590718728</v>
      </c>
      <c r="E42" s="269">
        <v>1.202113599019846E-2</v>
      </c>
      <c r="F42" s="274">
        <f t="shared" si="14"/>
        <v>0</v>
      </c>
      <c r="G42" s="274">
        <f t="shared" si="15"/>
        <v>0</v>
      </c>
      <c r="H42" s="287">
        <f t="shared" si="2"/>
        <v>0</v>
      </c>
      <c r="I42" s="283">
        <f>1-(-'11取引基本表'!CQ40/('11取引基本表'!BW40))</f>
        <v>2.1751118191287722E-3</v>
      </c>
      <c r="J42" s="80">
        <f t="shared" si="16"/>
        <v>0</v>
      </c>
      <c r="K42" s="81">
        <v>0.291866028708134</v>
      </c>
      <c r="L42" s="80">
        <f t="shared" si="22"/>
        <v>0</v>
      </c>
      <c r="M42" s="81">
        <v>0.30622009569377989</v>
      </c>
      <c r="N42" s="82">
        <f t="shared" si="23"/>
        <v>0</v>
      </c>
      <c r="O42" s="83">
        <v>0</v>
      </c>
      <c r="P42" s="84">
        <f>1-(-'11取引基本表'!CQ40/('11取引基本表'!BW40))</f>
        <v>2.1751118191287722E-3</v>
      </c>
      <c r="Q42" s="82">
        <f t="shared" si="17"/>
        <v>0</v>
      </c>
      <c r="R42" s="82">
        <v>0</v>
      </c>
      <c r="S42" s="80">
        <f t="shared" si="24"/>
        <v>0</v>
      </c>
      <c r="T42" s="85">
        <f t="shared" si="25"/>
        <v>0</v>
      </c>
      <c r="U42" s="86"/>
      <c r="V42" s="82">
        <f t="shared" ca="1" si="26"/>
        <v>0</v>
      </c>
      <c r="W42" s="81">
        <f>'11取引基本表'!BQ40/'11取引基本表'!$BQ$70</f>
        <v>2.1881838074398249E-2</v>
      </c>
      <c r="X42" s="82">
        <f t="shared" ca="1" si="27"/>
        <v>0</v>
      </c>
      <c r="Y42" s="84">
        <f t="shared" si="18"/>
        <v>2.1751118191287722E-3</v>
      </c>
      <c r="Z42" s="82">
        <f t="shared" ca="1" si="19"/>
        <v>0</v>
      </c>
      <c r="AA42" s="82">
        <f ca="1"/>
        <v>0</v>
      </c>
      <c r="AB42" s="82">
        <f t="shared" ca="1" si="28"/>
        <v>0</v>
      </c>
      <c r="AC42" s="85">
        <f t="shared" ca="1" si="29"/>
        <v>0</v>
      </c>
      <c r="AD42" s="83">
        <f t="shared" ca="1" si="30"/>
        <v>0</v>
      </c>
      <c r="AE42" s="82">
        <f t="shared" ca="1" si="31"/>
        <v>0</v>
      </c>
      <c r="AF42" s="85">
        <f t="shared" ca="1" si="32"/>
        <v>0</v>
      </c>
      <c r="AG42" s="83">
        <f>J42*'20就業誘発係数'!$D39</f>
        <v>0</v>
      </c>
      <c r="AH42" s="82">
        <f>R42*'20就業誘発係数'!$D39</f>
        <v>0</v>
      </c>
      <c r="AI42" s="82">
        <f ca="1">AA42*'20就業誘発係数'!$D39</f>
        <v>0</v>
      </c>
      <c r="AJ42" s="85">
        <f t="shared" ca="1" si="20"/>
        <v>0</v>
      </c>
      <c r="AK42" s="83">
        <f>J42*'30雇用誘発係数'!$D39</f>
        <v>0</v>
      </c>
      <c r="AL42" s="82">
        <f>R42*'30雇用誘発係数'!$D39</f>
        <v>0</v>
      </c>
      <c r="AM42" s="82">
        <f ca="1">AA42*'30雇用誘発係数'!$D39</f>
        <v>0</v>
      </c>
      <c r="AN42" s="85">
        <f t="shared" ca="1" si="21"/>
        <v>0</v>
      </c>
      <c r="AO42" s="25" t="s">
        <v>90</v>
      </c>
    </row>
    <row r="43" spans="1:41" x14ac:dyDescent="0.2">
      <c r="A43" s="38" t="s">
        <v>269</v>
      </c>
      <c r="B43" s="39" t="s">
        <v>494</v>
      </c>
      <c r="C43" s="295"/>
      <c r="D43" s="271">
        <v>9.3033531782220499E-2</v>
      </c>
      <c r="E43" s="271">
        <v>1.6905224074859011E-2</v>
      </c>
      <c r="F43" s="276">
        <f t="shared" si="14"/>
        <v>0</v>
      </c>
      <c r="G43" s="278">
        <f t="shared" si="15"/>
        <v>0</v>
      </c>
      <c r="H43" s="288">
        <f t="shared" si="2"/>
        <v>0</v>
      </c>
      <c r="I43" s="284">
        <f>1-(-'11取引基本表'!CQ41/('11取引基本表'!BW41))</f>
        <v>4.8990483862846768E-2</v>
      </c>
      <c r="J43" s="87">
        <f t="shared" si="16"/>
        <v>0</v>
      </c>
      <c r="K43" s="88">
        <v>0.3081520073551946</v>
      </c>
      <c r="L43" s="87">
        <f t="shared" si="22"/>
        <v>0</v>
      </c>
      <c r="M43" s="88">
        <v>0.17851670242108489</v>
      </c>
      <c r="N43" s="89">
        <f t="shared" si="23"/>
        <v>0</v>
      </c>
      <c r="O43" s="90">
        <v>0</v>
      </c>
      <c r="P43" s="91">
        <f>1-(-'11取引基本表'!CQ41/('11取引基本表'!BW41))</f>
        <v>4.8990483862846768E-2</v>
      </c>
      <c r="Q43" s="89">
        <f t="shared" si="17"/>
        <v>0</v>
      </c>
      <c r="R43" s="89">
        <v>0</v>
      </c>
      <c r="S43" s="87">
        <f t="shared" si="24"/>
        <v>0</v>
      </c>
      <c r="T43" s="92">
        <f t="shared" si="25"/>
        <v>0</v>
      </c>
      <c r="U43" s="93"/>
      <c r="V43" s="89">
        <f t="shared" ca="1" si="26"/>
        <v>0</v>
      </c>
      <c r="W43" s="88">
        <f>'11取引基本表'!BQ41/'11取引基本表'!$BQ$70</f>
        <v>1.3240244106626329E-2</v>
      </c>
      <c r="X43" s="89">
        <f t="shared" ca="1" si="27"/>
        <v>0</v>
      </c>
      <c r="Y43" s="91">
        <f t="shared" si="18"/>
        <v>4.8990483862846768E-2</v>
      </c>
      <c r="Z43" s="89">
        <f t="shared" ca="1" si="19"/>
        <v>0</v>
      </c>
      <c r="AA43" s="89">
        <f ca="1"/>
        <v>0</v>
      </c>
      <c r="AB43" s="89">
        <f t="shared" ca="1" si="28"/>
        <v>0</v>
      </c>
      <c r="AC43" s="92">
        <f t="shared" ca="1" si="29"/>
        <v>0</v>
      </c>
      <c r="AD43" s="90">
        <f t="shared" ca="1" si="30"/>
        <v>0</v>
      </c>
      <c r="AE43" s="89">
        <f t="shared" ca="1" si="31"/>
        <v>0</v>
      </c>
      <c r="AF43" s="92">
        <f t="shared" ca="1" si="32"/>
        <v>0</v>
      </c>
      <c r="AG43" s="90">
        <f>J43*'20就業誘発係数'!$D40</f>
        <v>0</v>
      </c>
      <c r="AH43" s="89">
        <f>R43*'20就業誘発係数'!$D40</f>
        <v>0</v>
      </c>
      <c r="AI43" s="89">
        <f ca="1">AA43*'20就業誘発係数'!$D40</f>
        <v>0</v>
      </c>
      <c r="AJ43" s="92">
        <f t="shared" ca="1" si="20"/>
        <v>0</v>
      </c>
      <c r="AK43" s="90">
        <f>J43*'30雇用誘発係数'!$D40</f>
        <v>0</v>
      </c>
      <c r="AL43" s="89">
        <f>R43*'30雇用誘発係数'!$D40</f>
        <v>0</v>
      </c>
      <c r="AM43" s="89">
        <f ca="1">AA43*'30雇用誘発係数'!$D40</f>
        <v>0</v>
      </c>
      <c r="AN43" s="92">
        <f t="shared" ca="1" si="21"/>
        <v>0</v>
      </c>
      <c r="AO43" s="25" t="s">
        <v>90</v>
      </c>
    </row>
    <row r="44" spans="1:41" x14ac:dyDescent="0.2">
      <c r="A44" s="34" t="s">
        <v>270</v>
      </c>
      <c r="B44" s="35" t="s">
        <v>495</v>
      </c>
      <c r="C44" s="267"/>
      <c r="D44" s="269">
        <v>0.55786669655942323</v>
      </c>
      <c r="E44" s="269">
        <v>5.3623460574041854E-2</v>
      </c>
      <c r="F44" s="274">
        <f t="shared" si="14"/>
        <v>0</v>
      </c>
      <c r="G44" s="277">
        <f t="shared" si="15"/>
        <v>0</v>
      </c>
      <c r="H44" s="286">
        <f t="shared" si="2"/>
        <v>0</v>
      </c>
      <c r="I44" s="282">
        <f>1-(-'11取引基本表'!CQ42/('11取引基本表'!BW42))</f>
        <v>3.9201710620099806E-2</v>
      </c>
      <c r="J44" s="73">
        <f t="shared" si="16"/>
        <v>0</v>
      </c>
      <c r="K44" s="74">
        <v>0.45768025078369906</v>
      </c>
      <c r="L44" s="73">
        <f t="shared" si="22"/>
        <v>0</v>
      </c>
      <c r="M44" s="74">
        <v>0.30250783699059564</v>
      </c>
      <c r="N44" s="75">
        <f t="shared" si="23"/>
        <v>0</v>
      </c>
      <c r="O44" s="76">
        <v>0</v>
      </c>
      <c r="P44" s="77">
        <f>1-(-'11取引基本表'!CQ42/('11取引基本表'!BW42))</f>
        <v>3.9201710620099806E-2</v>
      </c>
      <c r="Q44" s="75">
        <f t="shared" si="17"/>
        <v>0</v>
      </c>
      <c r="R44" s="75">
        <v>0</v>
      </c>
      <c r="S44" s="73">
        <f t="shared" si="24"/>
        <v>0</v>
      </c>
      <c r="T44" s="78">
        <f t="shared" si="25"/>
        <v>0</v>
      </c>
      <c r="U44" s="79"/>
      <c r="V44" s="75">
        <f t="shared" ca="1" si="26"/>
        <v>0</v>
      </c>
      <c r="W44" s="74">
        <f>'11取引基本表'!BQ42/'11取引基本表'!$BQ$70</f>
        <v>6.7940509113583484E-3</v>
      </c>
      <c r="X44" s="75">
        <f t="shared" ca="1" si="27"/>
        <v>0</v>
      </c>
      <c r="Y44" s="77">
        <f t="shared" si="18"/>
        <v>3.9201710620099806E-2</v>
      </c>
      <c r="Z44" s="75">
        <f t="shared" ca="1" si="19"/>
        <v>0</v>
      </c>
      <c r="AA44" s="75">
        <f ca="1"/>
        <v>0</v>
      </c>
      <c r="AB44" s="75">
        <f t="shared" ca="1" si="28"/>
        <v>0</v>
      </c>
      <c r="AC44" s="78">
        <f t="shared" ca="1" si="29"/>
        <v>0</v>
      </c>
      <c r="AD44" s="76">
        <f t="shared" ca="1" si="30"/>
        <v>0</v>
      </c>
      <c r="AE44" s="75">
        <f t="shared" ca="1" si="31"/>
        <v>0</v>
      </c>
      <c r="AF44" s="78">
        <f t="shared" ca="1" si="32"/>
        <v>0</v>
      </c>
      <c r="AG44" s="76">
        <f>J44*'20就業誘発係数'!$D41</f>
        <v>0</v>
      </c>
      <c r="AH44" s="75">
        <f>R44*'20就業誘発係数'!$D41</f>
        <v>0</v>
      </c>
      <c r="AI44" s="75">
        <f ca="1">AA44*'20就業誘発係数'!$D41</f>
        <v>0</v>
      </c>
      <c r="AJ44" s="78">
        <f t="shared" ca="1" si="20"/>
        <v>0</v>
      </c>
      <c r="AK44" s="76">
        <f>J44*'30雇用誘発係数'!$D41</f>
        <v>0</v>
      </c>
      <c r="AL44" s="75">
        <f>R44*'30雇用誘発係数'!$D41</f>
        <v>0</v>
      </c>
      <c r="AM44" s="75">
        <f ca="1">AA44*'30雇用誘発係数'!$D41</f>
        <v>0</v>
      </c>
      <c r="AN44" s="78">
        <f t="shared" ca="1" si="21"/>
        <v>0</v>
      </c>
      <c r="AO44" s="25" t="s">
        <v>90</v>
      </c>
    </row>
    <row r="45" spans="1:41" x14ac:dyDescent="0.2">
      <c r="A45" s="34" t="s">
        <v>272</v>
      </c>
      <c r="B45" s="35" t="s">
        <v>496</v>
      </c>
      <c r="C45" s="267"/>
      <c r="D45" s="269">
        <v>0</v>
      </c>
      <c r="E45" s="269">
        <v>0</v>
      </c>
      <c r="F45" s="274">
        <f t="shared" si="14"/>
        <v>0</v>
      </c>
      <c r="G45" s="277">
        <f t="shared" si="15"/>
        <v>0</v>
      </c>
      <c r="H45" s="286">
        <f t="shared" si="2"/>
        <v>0</v>
      </c>
      <c r="I45" s="282">
        <f>1-(-'11取引基本表'!CQ43/('11取引基本表'!BW43))</f>
        <v>0.37197178779515483</v>
      </c>
      <c r="J45" s="73">
        <f t="shared" si="16"/>
        <v>0</v>
      </c>
      <c r="K45" s="74">
        <v>0.35062953071346814</v>
      </c>
      <c r="L45" s="73">
        <f t="shared" si="22"/>
        <v>0</v>
      </c>
      <c r="M45" s="74">
        <v>0.25791682563906904</v>
      </c>
      <c r="N45" s="75">
        <f t="shared" si="23"/>
        <v>0</v>
      </c>
      <c r="O45" s="76">
        <v>0</v>
      </c>
      <c r="P45" s="77">
        <f>1-(-'11取引基本表'!CQ43/('11取引基本表'!BW43))</f>
        <v>0.37197178779515483</v>
      </c>
      <c r="Q45" s="75">
        <f t="shared" si="17"/>
        <v>0</v>
      </c>
      <c r="R45" s="75">
        <v>0</v>
      </c>
      <c r="S45" s="73">
        <f t="shared" si="24"/>
        <v>0</v>
      </c>
      <c r="T45" s="78">
        <f t="shared" si="25"/>
        <v>0</v>
      </c>
      <c r="U45" s="79"/>
      <c r="V45" s="75">
        <f t="shared" ca="1" si="26"/>
        <v>0</v>
      </c>
      <c r="W45" s="74">
        <f>'11取引基本表'!BQ43/'11取引基本表'!$BQ$70</f>
        <v>3.9404629250070725E-4</v>
      </c>
      <c r="X45" s="75">
        <f t="shared" ca="1" si="27"/>
        <v>0</v>
      </c>
      <c r="Y45" s="77">
        <f t="shared" si="18"/>
        <v>0.37197178779515483</v>
      </c>
      <c r="Z45" s="75">
        <f t="shared" ca="1" si="19"/>
        <v>0</v>
      </c>
      <c r="AA45" s="75">
        <f ca="1"/>
        <v>0</v>
      </c>
      <c r="AB45" s="75">
        <f t="shared" ca="1" si="28"/>
        <v>0</v>
      </c>
      <c r="AC45" s="78">
        <f t="shared" ca="1" si="29"/>
        <v>0</v>
      </c>
      <c r="AD45" s="76">
        <f t="shared" ca="1" si="30"/>
        <v>0</v>
      </c>
      <c r="AE45" s="75">
        <f t="shared" ca="1" si="31"/>
        <v>0</v>
      </c>
      <c r="AF45" s="78">
        <f t="shared" ca="1" si="32"/>
        <v>0</v>
      </c>
      <c r="AG45" s="76">
        <f>J45*'20就業誘発係数'!$D42</f>
        <v>0</v>
      </c>
      <c r="AH45" s="75">
        <f>R45*'20就業誘発係数'!$D42</f>
        <v>0</v>
      </c>
      <c r="AI45" s="75">
        <f ca="1">AA45*'20就業誘発係数'!$D42</f>
        <v>0</v>
      </c>
      <c r="AJ45" s="78">
        <f t="shared" ca="1" si="20"/>
        <v>0</v>
      </c>
      <c r="AK45" s="76">
        <f>J45*'30雇用誘発係数'!$D42</f>
        <v>0</v>
      </c>
      <c r="AL45" s="75">
        <f>R45*'30雇用誘発係数'!$D42</f>
        <v>0</v>
      </c>
      <c r="AM45" s="75">
        <f ca="1">AA45*'30雇用誘発係数'!$D42</f>
        <v>0</v>
      </c>
      <c r="AN45" s="78">
        <f t="shared" ca="1" si="21"/>
        <v>0</v>
      </c>
      <c r="AO45" s="25" t="s">
        <v>90</v>
      </c>
    </row>
    <row r="46" spans="1:41" x14ac:dyDescent="0.2">
      <c r="A46" s="34" t="s">
        <v>274</v>
      </c>
      <c r="B46" s="35" t="s">
        <v>497</v>
      </c>
      <c r="C46" s="267"/>
      <c r="D46" s="269">
        <v>0</v>
      </c>
      <c r="E46" s="269">
        <v>0</v>
      </c>
      <c r="F46" s="274">
        <f t="shared" si="14"/>
        <v>0</v>
      </c>
      <c r="G46" s="277">
        <f t="shared" si="15"/>
        <v>0</v>
      </c>
      <c r="H46" s="286">
        <f t="shared" si="2"/>
        <v>0</v>
      </c>
      <c r="I46" s="282">
        <f>1-(-'11取引基本表'!CQ44/('11取引基本表'!BW44))</f>
        <v>1</v>
      </c>
      <c r="J46" s="73">
        <f t="shared" si="16"/>
        <v>0</v>
      </c>
      <c r="K46" s="74">
        <v>0.47310771210063612</v>
      </c>
      <c r="L46" s="73">
        <f t="shared" si="22"/>
        <v>0</v>
      </c>
      <c r="M46" s="74">
        <v>0.34093345722250018</v>
      </c>
      <c r="N46" s="75">
        <f t="shared" si="23"/>
        <v>0</v>
      </c>
      <c r="O46" s="76">
        <v>0</v>
      </c>
      <c r="P46" s="77">
        <f>1-(-'11取引基本表'!CQ44/('11取引基本表'!BW44))</f>
        <v>1</v>
      </c>
      <c r="Q46" s="75">
        <f t="shared" si="17"/>
        <v>0</v>
      </c>
      <c r="R46" s="75">
        <v>0</v>
      </c>
      <c r="S46" s="73">
        <f t="shared" si="24"/>
        <v>0</v>
      </c>
      <c r="T46" s="78">
        <f t="shared" si="25"/>
        <v>0</v>
      </c>
      <c r="U46" s="79"/>
      <c r="V46" s="75">
        <f t="shared" ca="1" si="26"/>
        <v>0</v>
      </c>
      <c r="W46" s="74">
        <f>'11取引基本表'!BQ44/'11取引基本表'!$BQ$70</f>
        <v>0</v>
      </c>
      <c r="X46" s="75">
        <f t="shared" ca="1" si="27"/>
        <v>0</v>
      </c>
      <c r="Y46" s="77">
        <f t="shared" si="18"/>
        <v>1</v>
      </c>
      <c r="Z46" s="75">
        <f t="shared" ca="1" si="19"/>
        <v>0</v>
      </c>
      <c r="AA46" s="75">
        <f ca="1"/>
        <v>0</v>
      </c>
      <c r="AB46" s="75">
        <f t="shared" ca="1" si="28"/>
        <v>0</v>
      </c>
      <c r="AC46" s="78">
        <f t="shared" ca="1" si="29"/>
        <v>0</v>
      </c>
      <c r="AD46" s="76">
        <f t="shared" ca="1" si="30"/>
        <v>0</v>
      </c>
      <c r="AE46" s="75">
        <f t="shared" ca="1" si="31"/>
        <v>0</v>
      </c>
      <c r="AF46" s="78">
        <f t="shared" ca="1" si="32"/>
        <v>0</v>
      </c>
      <c r="AG46" s="76">
        <f>J46*'20就業誘発係数'!$D43</f>
        <v>0</v>
      </c>
      <c r="AH46" s="75">
        <f>R46*'20就業誘発係数'!$D43</f>
        <v>0</v>
      </c>
      <c r="AI46" s="75">
        <f ca="1">AA46*'20就業誘発係数'!$D43</f>
        <v>0</v>
      </c>
      <c r="AJ46" s="78">
        <f t="shared" ca="1" si="20"/>
        <v>0</v>
      </c>
      <c r="AK46" s="76">
        <f>J46*'30雇用誘発係数'!$D43</f>
        <v>0</v>
      </c>
      <c r="AL46" s="75">
        <f>R46*'30雇用誘発係数'!$D43</f>
        <v>0</v>
      </c>
      <c r="AM46" s="75">
        <f ca="1">AA46*'30雇用誘発係数'!$D43</f>
        <v>0</v>
      </c>
      <c r="AN46" s="78">
        <f t="shared" ca="1" si="21"/>
        <v>0</v>
      </c>
      <c r="AO46" s="25" t="s">
        <v>91</v>
      </c>
    </row>
    <row r="47" spans="1:41" x14ac:dyDescent="0.2">
      <c r="A47" s="36" t="s">
        <v>275</v>
      </c>
      <c r="B47" s="37" t="s">
        <v>498</v>
      </c>
      <c r="C47" s="296"/>
      <c r="D47" s="270">
        <v>0</v>
      </c>
      <c r="E47" s="270">
        <v>0</v>
      </c>
      <c r="F47" s="275">
        <f t="shared" si="14"/>
        <v>0</v>
      </c>
      <c r="G47" s="279">
        <f t="shared" si="15"/>
        <v>0</v>
      </c>
      <c r="H47" s="287">
        <f t="shared" si="2"/>
        <v>0</v>
      </c>
      <c r="I47" s="283">
        <f>1-(-'11取引基本表'!CQ45/('11取引基本表'!BW45))</f>
        <v>1</v>
      </c>
      <c r="J47" s="80">
        <f t="shared" si="16"/>
        <v>0</v>
      </c>
      <c r="K47" s="81">
        <v>0.47419122192458274</v>
      </c>
      <c r="L47" s="80">
        <f t="shared" si="22"/>
        <v>0</v>
      </c>
      <c r="M47" s="81">
        <v>0.35308056872037913</v>
      </c>
      <c r="N47" s="82">
        <f t="shared" si="23"/>
        <v>0</v>
      </c>
      <c r="O47" s="83">
        <v>0</v>
      </c>
      <c r="P47" s="84">
        <f>1-(-'11取引基本表'!CQ45/('11取引基本表'!BW45))</f>
        <v>1</v>
      </c>
      <c r="Q47" s="82">
        <f t="shared" si="17"/>
        <v>0</v>
      </c>
      <c r="R47" s="82">
        <v>0</v>
      </c>
      <c r="S47" s="80">
        <f t="shared" si="24"/>
        <v>0</v>
      </c>
      <c r="T47" s="85">
        <f t="shared" si="25"/>
        <v>0</v>
      </c>
      <c r="U47" s="86"/>
      <c r="V47" s="82">
        <f t="shared" ca="1" si="26"/>
        <v>0</v>
      </c>
      <c r="W47" s="81">
        <f>'11取引基本表'!BQ45/'11取引基本表'!$BQ$70</f>
        <v>0</v>
      </c>
      <c r="X47" s="82">
        <f t="shared" ca="1" si="27"/>
        <v>0</v>
      </c>
      <c r="Y47" s="84">
        <f t="shared" si="18"/>
        <v>1</v>
      </c>
      <c r="Z47" s="82">
        <f t="shared" ca="1" si="19"/>
        <v>0</v>
      </c>
      <c r="AA47" s="82">
        <f ca="1"/>
        <v>0</v>
      </c>
      <c r="AB47" s="82">
        <f t="shared" ca="1" si="28"/>
        <v>0</v>
      </c>
      <c r="AC47" s="85">
        <f t="shared" ca="1" si="29"/>
        <v>0</v>
      </c>
      <c r="AD47" s="83">
        <f t="shared" ca="1" si="30"/>
        <v>0</v>
      </c>
      <c r="AE47" s="82">
        <f t="shared" ca="1" si="31"/>
        <v>0</v>
      </c>
      <c r="AF47" s="85">
        <f t="shared" ca="1" si="32"/>
        <v>0</v>
      </c>
      <c r="AG47" s="83">
        <f>J47*'20就業誘発係数'!$D44</f>
        <v>0</v>
      </c>
      <c r="AH47" s="82">
        <f>R47*'20就業誘発係数'!$D44</f>
        <v>0</v>
      </c>
      <c r="AI47" s="82">
        <f ca="1">AA47*'20就業誘発係数'!$D44</f>
        <v>0</v>
      </c>
      <c r="AJ47" s="85">
        <f t="shared" ca="1" si="20"/>
        <v>0</v>
      </c>
      <c r="AK47" s="83">
        <f>J47*'30雇用誘発係数'!$D44</f>
        <v>0</v>
      </c>
      <c r="AL47" s="82">
        <f>R47*'30雇用誘発係数'!$D44</f>
        <v>0</v>
      </c>
      <c r="AM47" s="82">
        <f ca="1">AA47*'30雇用誘発係数'!$D44</f>
        <v>0</v>
      </c>
      <c r="AN47" s="85">
        <f t="shared" ca="1" si="21"/>
        <v>0</v>
      </c>
      <c r="AO47" s="25" t="s">
        <v>91</v>
      </c>
    </row>
    <row r="48" spans="1:41" x14ac:dyDescent="0.2">
      <c r="A48" s="38" t="s">
        <v>276</v>
      </c>
      <c r="B48" s="39" t="s">
        <v>499</v>
      </c>
      <c r="C48" s="292"/>
      <c r="D48" s="269">
        <v>0</v>
      </c>
      <c r="E48" s="269">
        <v>0</v>
      </c>
      <c r="F48" s="274">
        <f t="shared" si="14"/>
        <v>0</v>
      </c>
      <c r="G48" s="274">
        <f t="shared" si="15"/>
        <v>0</v>
      </c>
      <c r="H48" s="288">
        <f t="shared" si="2"/>
        <v>0</v>
      </c>
      <c r="I48" s="284">
        <f>1-(-'11取引基本表'!CQ46/('11取引基本表'!BW46))</f>
        <v>1</v>
      </c>
      <c r="J48" s="87">
        <f t="shared" si="16"/>
        <v>0</v>
      </c>
      <c r="K48" s="88">
        <v>0.50451694788711365</v>
      </c>
      <c r="L48" s="87">
        <f t="shared" si="22"/>
        <v>0</v>
      </c>
      <c r="M48" s="88">
        <v>0.35391468816883181</v>
      </c>
      <c r="N48" s="89">
        <f t="shared" si="23"/>
        <v>0</v>
      </c>
      <c r="O48" s="90">
        <v>0</v>
      </c>
      <c r="P48" s="91">
        <f>1-(-'11取引基本表'!CQ46/('11取引基本表'!BW46))</f>
        <v>1</v>
      </c>
      <c r="Q48" s="89">
        <f t="shared" si="17"/>
        <v>0</v>
      </c>
      <c r="R48" s="89">
        <v>0</v>
      </c>
      <c r="S48" s="87">
        <f t="shared" si="24"/>
        <v>0</v>
      </c>
      <c r="T48" s="92">
        <f t="shared" si="25"/>
        <v>0</v>
      </c>
      <c r="U48" s="93"/>
      <c r="V48" s="89">
        <f t="shared" ca="1" si="26"/>
        <v>0</v>
      </c>
      <c r="W48" s="88">
        <f>'11取引基本表'!BQ46/'11取引基本表'!$BQ$70</f>
        <v>0</v>
      </c>
      <c r="X48" s="89">
        <f t="shared" ca="1" si="27"/>
        <v>0</v>
      </c>
      <c r="Y48" s="91">
        <f t="shared" si="18"/>
        <v>1</v>
      </c>
      <c r="Z48" s="89">
        <f t="shared" ca="1" si="19"/>
        <v>0</v>
      </c>
      <c r="AA48" s="89">
        <f ca="1"/>
        <v>0</v>
      </c>
      <c r="AB48" s="89">
        <f t="shared" ca="1" si="28"/>
        <v>0</v>
      </c>
      <c r="AC48" s="92">
        <f t="shared" ca="1" si="29"/>
        <v>0</v>
      </c>
      <c r="AD48" s="90">
        <f t="shared" ca="1" si="30"/>
        <v>0</v>
      </c>
      <c r="AE48" s="89">
        <f t="shared" ca="1" si="31"/>
        <v>0</v>
      </c>
      <c r="AF48" s="92">
        <f t="shared" ca="1" si="32"/>
        <v>0</v>
      </c>
      <c r="AG48" s="90">
        <f>J48*'20就業誘発係数'!$D45</f>
        <v>0</v>
      </c>
      <c r="AH48" s="89">
        <f>R48*'20就業誘発係数'!$D45</f>
        <v>0</v>
      </c>
      <c r="AI48" s="89">
        <f ca="1">AA48*'20就業誘発係数'!$D45</f>
        <v>0</v>
      </c>
      <c r="AJ48" s="92">
        <f t="shared" ca="1" si="20"/>
        <v>0</v>
      </c>
      <c r="AK48" s="90">
        <f>J48*'30雇用誘発係数'!$D45</f>
        <v>0</v>
      </c>
      <c r="AL48" s="89">
        <f>R48*'30雇用誘発係数'!$D45</f>
        <v>0</v>
      </c>
      <c r="AM48" s="89">
        <f ca="1">AA48*'30雇用誘発係数'!$D45</f>
        <v>0</v>
      </c>
      <c r="AN48" s="92">
        <f t="shared" ca="1" si="21"/>
        <v>0</v>
      </c>
      <c r="AO48" s="25" t="s">
        <v>91</v>
      </c>
    </row>
    <row r="49" spans="1:41" x14ac:dyDescent="0.2">
      <c r="A49" s="34" t="s">
        <v>277</v>
      </c>
      <c r="B49" s="35" t="s">
        <v>500</v>
      </c>
      <c r="C49" s="292"/>
      <c r="D49" s="269">
        <v>0</v>
      </c>
      <c r="E49" s="269">
        <v>0</v>
      </c>
      <c r="F49" s="274">
        <f t="shared" si="14"/>
        <v>0</v>
      </c>
      <c r="G49" s="274">
        <f t="shared" si="15"/>
        <v>0</v>
      </c>
      <c r="H49" s="286">
        <f t="shared" si="2"/>
        <v>0</v>
      </c>
      <c r="I49" s="282">
        <f>1-(-'11取引基本表'!CQ47/('11取引基本表'!BW47))</f>
        <v>1</v>
      </c>
      <c r="J49" s="73">
        <f t="shared" si="16"/>
        <v>0</v>
      </c>
      <c r="K49" s="74">
        <v>0.50322317421460627</v>
      </c>
      <c r="L49" s="73">
        <f t="shared" si="22"/>
        <v>0</v>
      </c>
      <c r="M49" s="74">
        <v>0.44104447164422683</v>
      </c>
      <c r="N49" s="75">
        <f t="shared" si="23"/>
        <v>0</v>
      </c>
      <c r="O49" s="76">
        <v>0</v>
      </c>
      <c r="P49" s="77">
        <f>1-(-'11取引基本表'!CQ47/('11取引基本表'!BW47))</f>
        <v>1</v>
      </c>
      <c r="Q49" s="75">
        <f t="shared" si="17"/>
        <v>0</v>
      </c>
      <c r="R49" s="75">
        <v>0</v>
      </c>
      <c r="S49" s="73">
        <f t="shared" si="24"/>
        <v>0</v>
      </c>
      <c r="T49" s="78">
        <f t="shared" si="25"/>
        <v>0</v>
      </c>
      <c r="U49" s="79"/>
      <c r="V49" s="75">
        <f t="shared" ca="1" si="26"/>
        <v>0</v>
      </c>
      <c r="W49" s="74">
        <f>'11取引基本表'!BQ47/'11取引基本表'!$BQ$70</f>
        <v>0</v>
      </c>
      <c r="X49" s="75">
        <f t="shared" ca="1" si="27"/>
        <v>0</v>
      </c>
      <c r="Y49" s="77">
        <f t="shared" si="18"/>
        <v>1</v>
      </c>
      <c r="Z49" s="75">
        <f t="shared" ca="1" si="19"/>
        <v>0</v>
      </c>
      <c r="AA49" s="75">
        <f ca="1"/>
        <v>0</v>
      </c>
      <c r="AB49" s="75">
        <f t="shared" ca="1" si="28"/>
        <v>0</v>
      </c>
      <c r="AC49" s="78">
        <f t="shared" ca="1" si="29"/>
        <v>0</v>
      </c>
      <c r="AD49" s="76">
        <f t="shared" ca="1" si="30"/>
        <v>0</v>
      </c>
      <c r="AE49" s="75">
        <f t="shared" ca="1" si="31"/>
        <v>0</v>
      </c>
      <c r="AF49" s="78">
        <f t="shared" ca="1" si="32"/>
        <v>0</v>
      </c>
      <c r="AG49" s="76">
        <f>J49*'20就業誘発係数'!$D46</f>
        <v>0</v>
      </c>
      <c r="AH49" s="75">
        <f>R49*'20就業誘発係数'!$D46</f>
        <v>0</v>
      </c>
      <c r="AI49" s="75">
        <f ca="1">AA49*'20就業誘発係数'!$D46</f>
        <v>0</v>
      </c>
      <c r="AJ49" s="78">
        <f t="shared" ca="1" si="20"/>
        <v>0</v>
      </c>
      <c r="AK49" s="76">
        <f>J49*'30雇用誘発係数'!$D46</f>
        <v>0</v>
      </c>
      <c r="AL49" s="75">
        <f>R49*'30雇用誘発係数'!$D46</f>
        <v>0</v>
      </c>
      <c r="AM49" s="75">
        <f ca="1">AA49*'30雇用誘発係数'!$D46</f>
        <v>0</v>
      </c>
      <c r="AN49" s="78">
        <f t="shared" ca="1" si="21"/>
        <v>0</v>
      </c>
      <c r="AO49" s="25" t="s">
        <v>91</v>
      </c>
    </row>
    <row r="50" spans="1:41" x14ac:dyDescent="0.2">
      <c r="A50" s="34" t="s">
        <v>278</v>
      </c>
      <c r="B50" s="35" t="s">
        <v>501</v>
      </c>
      <c r="C50" s="292"/>
      <c r="D50" s="269">
        <v>0</v>
      </c>
      <c r="E50" s="269">
        <v>0</v>
      </c>
      <c r="F50" s="274">
        <f t="shared" si="14"/>
        <v>0</v>
      </c>
      <c r="G50" s="274">
        <f t="shared" si="15"/>
        <v>0</v>
      </c>
      <c r="H50" s="286">
        <f t="shared" si="2"/>
        <v>0</v>
      </c>
      <c r="I50" s="282">
        <f>1-(-'11取引基本表'!CQ48/('11取引基本表'!BW48))</f>
        <v>0.19794580847109455</v>
      </c>
      <c r="J50" s="73">
        <f t="shared" si="16"/>
        <v>0</v>
      </c>
      <c r="K50" s="74">
        <v>0.56217060316220968</v>
      </c>
      <c r="L50" s="73">
        <f t="shared" si="22"/>
        <v>0</v>
      </c>
      <c r="M50" s="74">
        <v>0.1222916260003904</v>
      </c>
      <c r="N50" s="75">
        <f t="shared" si="23"/>
        <v>0</v>
      </c>
      <c r="O50" s="76">
        <v>0</v>
      </c>
      <c r="P50" s="77">
        <f>1-(-'11取引基本表'!CQ48/('11取引基本表'!BW48))</f>
        <v>0.19794580847109455</v>
      </c>
      <c r="Q50" s="75">
        <f t="shared" si="17"/>
        <v>0</v>
      </c>
      <c r="R50" s="75">
        <v>0</v>
      </c>
      <c r="S50" s="73">
        <f t="shared" si="24"/>
        <v>0</v>
      </c>
      <c r="T50" s="78">
        <f t="shared" si="25"/>
        <v>0</v>
      </c>
      <c r="U50" s="79"/>
      <c r="V50" s="75">
        <f t="shared" ca="1" si="26"/>
        <v>0</v>
      </c>
      <c r="W50" s="74">
        <f>'11取引基本表'!BQ48/'11取引基本表'!$BQ$70</f>
        <v>1.7238442752146324E-2</v>
      </c>
      <c r="X50" s="75">
        <f t="shared" ca="1" si="27"/>
        <v>0</v>
      </c>
      <c r="Y50" s="77">
        <f t="shared" si="18"/>
        <v>0.19794580847109455</v>
      </c>
      <c r="Z50" s="75">
        <f t="shared" ca="1" si="19"/>
        <v>0</v>
      </c>
      <c r="AA50" s="75">
        <f ca="1"/>
        <v>0</v>
      </c>
      <c r="AB50" s="75">
        <f t="shared" ca="1" si="28"/>
        <v>0</v>
      </c>
      <c r="AC50" s="78">
        <f t="shared" ca="1" si="29"/>
        <v>0</v>
      </c>
      <c r="AD50" s="76">
        <f t="shared" ca="1" si="30"/>
        <v>0</v>
      </c>
      <c r="AE50" s="75">
        <f t="shared" ca="1" si="31"/>
        <v>0</v>
      </c>
      <c r="AF50" s="78">
        <f t="shared" ca="1" si="32"/>
        <v>0</v>
      </c>
      <c r="AG50" s="76">
        <f>J50*'20就業誘発係数'!$D47</f>
        <v>0</v>
      </c>
      <c r="AH50" s="75">
        <f>R50*'20就業誘発係数'!$D47</f>
        <v>0</v>
      </c>
      <c r="AI50" s="75">
        <f ca="1">AA50*'20就業誘発係数'!$D47</f>
        <v>0</v>
      </c>
      <c r="AJ50" s="78">
        <f t="shared" ca="1" si="20"/>
        <v>0</v>
      </c>
      <c r="AK50" s="76">
        <f>J50*'30雇用誘発係数'!$D47</f>
        <v>0</v>
      </c>
      <c r="AL50" s="75">
        <f>R50*'30雇用誘発係数'!$D47</f>
        <v>0</v>
      </c>
      <c r="AM50" s="75">
        <f ca="1">AA50*'30雇用誘発係数'!$D47</f>
        <v>0</v>
      </c>
      <c r="AN50" s="78">
        <f t="shared" ca="1" si="21"/>
        <v>0</v>
      </c>
      <c r="AO50" s="25" t="s">
        <v>92</v>
      </c>
    </row>
    <row r="51" spans="1:41" x14ac:dyDescent="0.2">
      <c r="A51" s="34" t="s">
        <v>279</v>
      </c>
      <c r="B51" s="35" t="s">
        <v>502</v>
      </c>
      <c r="C51" s="297"/>
      <c r="D51" s="272">
        <v>0</v>
      </c>
      <c r="E51" s="272">
        <v>0</v>
      </c>
      <c r="F51" s="280">
        <f t="shared" si="14"/>
        <v>0</v>
      </c>
      <c r="G51" s="280">
        <f t="shared" si="15"/>
        <v>0</v>
      </c>
      <c r="H51" s="286">
        <f t="shared" si="2"/>
        <v>0</v>
      </c>
      <c r="I51" s="282">
        <f>1-(-'11取引基本表'!CQ49/('11取引基本表'!BW49))</f>
        <v>0.99916488818780735</v>
      </c>
      <c r="J51" s="73">
        <f t="shared" si="16"/>
        <v>0</v>
      </c>
      <c r="K51" s="74">
        <v>0.51657227741156808</v>
      </c>
      <c r="L51" s="73">
        <f t="shared" si="22"/>
        <v>0</v>
      </c>
      <c r="M51" s="74">
        <v>0.16182341472472381</v>
      </c>
      <c r="N51" s="75">
        <f t="shared" si="23"/>
        <v>0</v>
      </c>
      <c r="O51" s="76">
        <v>0</v>
      </c>
      <c r="P51" s="77">
        <f>1-(-'11取引基本表'!CQ49/('11取引基本表'!BW49))</f>
        <v>0.99916488818780735</v>
      </c>
      <c r="Q51" s="75">
        <f t="shared" si="17"/>
        <v>0</v>
      </c>
      <c r="R51" s="75">
        <v>0</v>
      </c>
      <c r="S51" s="73">
        <f t="shared" si="24"/>
        <v>0</v>
      </c>
      <c r="T51" s="78">
        <f t="shared" si="25"/>
        <v>0</v>
      </c>
      <c r="U51" s="79"/>
      <c r="V51" s="75">
        <f t="shared" ca="1" si="26"/>
        <v>0</v>
      </c>
      <c r="W51" s="74">
        <f>'11取引基本表'!BQ49/'11取引基本表'!$BQ$70</f>
        <v>1.3028065333741332E-2</v>
      </c>
      <c r="X51" s="75">
        <f t="shared" ca="1" si="27"/>
        <v>0</v>
      </c>
      <c r="Y51" s="77">
        <f t="shared" si="18"/>
        <v>0.99916488818780735</v>
      </c>
      <c r="Z51" s="75">
        <f t="shared" ca="1" si="19"/>
        <v>0</v>
      </c>
      <c r="AA51" s="75">
        <f ca="1"/>
        <v>0</v>
      </c>
      <c r="AB51" s="75">
        <f t="shared" ca="1" si="28"/>
        <v>0</v>
      </c>
      <c r="AC51" s="78">
        <f t="shared" ca="1" si="29"/>
        <v>0</v>
      </c>
      <c r="AD51" s="76">
        <f t="shared" ca="1" si="30"/>
        <v>0</v>
      </c>
      <c r="AE51" s="75">
        <f t="shared" ca="1" si="31"/>
        <v>0</v>
      </c>
      <c r="AF51" s="78">
        <f t="shared" ca="1" si="32"/>
        <v>0</v>
      </c>
      <c r="AG51" s="76">
        <f>J51*'20就業誘発係数'!$D48</f>
        <v>0</v>
      </c>
      <c r="AH51" s="75">
        <f>R51*'20就業誘発係数'!$D48</f>
        <v>0</v>
      </c>
      <c r="AI51" s="75">
        <f ca="1">AA51*'20就業誘発係数'!$D48</f>
        <v>0</v>
      </c>
      <c r="AJ51" s="78">
        <f t="shared" ca="1" si="20"/>
        <v>0</v>
      </c>
      <c r="AK51" s="76">
        <f>J51*'30雇用誘発係数'!$D48</f>
        <v>0</v>
      </c>
      <c r="AL51" s="75">
        <f>R51*'30雇用誘発係数'!$D48</f>
        <v>0</v>
      </c>
      <c r="AM51" s="75">
        <f ca="1">AA51*'30雇用誘発係数'!$D48</f>
        <v>0</v>
      </c>
      <c r="AN51" s="78">
        <f t="shared" ca="1" si="21"/>
        <v>0</v>
      </c>
      <c r="AO51" s="25" t="s">
        <v>92</v>
      </c>
    </row>
    <row r="52" spans="1:41" x14ac:dyDescent="0.2">
      <c r="A52" s="36" t="s">
        <v>280</v>
      </c>
      <c r="B52" s="37" t="s">
        <v>503</v>
      </c>
      <c r="C52" s="297"/>
      <c r="D52" s="272">
        <v>0</v>
      </c>
      <c r="E52" s="272">
        <v>0</v>
      </c>
      <c r="F52" s="332">
        <f t="shared" si="14"/>
        <v>0</v>
      </c>
      <c r="G52" s="280">
        <f t="shared" si="15"/>
        <v>0</v>
      </c>
      <c r="H52" s="286">
        <f t="shared" si="2"/>
        <v>0</v>
      </c>
      <c r="I52" s="283">
        <f>1-(-'11取引基本表'!CQ50/('11取引基本表'!BW50))</f>
        <v>1</v>
      </c>
      <c r="J52" s="80">
        <f t="shared" si="16"/>
        <v>0</v>
      </c>
      <c r="K52" s="81">
        <v>0.70519017936649286</v>
      </c>
      <c r="L52" s="80">
        <f t="shared" si="22"/>
        <v>0</v>
      </c>
      <c r="M52" s="81">
        <v>0.51462918203790864</v>
      </c>
      <c r="N52" s="82">
        <f t="shared" si="23"/>
        <v>0</v>
      </c>
      <c r="O52" s="83">
        <v>0</v>
      </c>
      <c r="P52" s="84">
        <f>1-(-'11取引基本表'!CQ50/('11取引基本表'!BW50))</f>
        <v>1</v>
      </c>
      <c r="Q52" s="82">
        <f t="shared" si="17"/>
        <v>0</v>
      </c>
      <c r="R52" s="82">
        <v>0</v>
      </c>
      <c r="S52" s="80">
        <f t="shared" si="24"/>
        <v>0</v>
      </c>
      <c r="T52" s="85">
        <f t="shared" si="25"/>
        <v>0</v>
      </c>
      <c r="U52" s="86"/>
      <c r="V52" s="82">
        <f t="shared" ca="1" si="26"/>
        <v>0</v>
      </c>
      <c r="W52" s="81">
        <f>'11取引基本表'!BQ50/'11取引基本表'!$BQ$70</f>
        <v>3.5695109207115349E-3</v>
      </c>
      <c r="X52" s="82">
        <f t="shared" ca="1" si="27"/>
        <v>0</v>
      </c>
      <c r="Y52" s="84">
        <f t="shared" si="18"/>
        <v>1</v>
      </c>
      <c r="Z52" s="82">
        <f t="shared" ca="1" si="19"/>
        <v>0</v>
      </c>
      <c r="AA52" s="82">
        <f ca="1"/>
        <v>0</v>
      </c>
      <c r="AB52" s="82">
        <f t="shared" ca="1" si="28"/>
        <v>0</v>
      </c>
      <c r="AC52" s="85">
        <f t="shared" ca="1" si="29"/>
        <v>0</v>
      </c>
      <c r="AD52" s="83">
        <f t="shared" ca="1" si="30"/>
        <v>0</v>
      </c>
      <c r="AE52" s="82">
        <f t="shared" ca="1" si="31"/>
        <v>0</v>
      </c>
      <c r="AF52" s="85">
        <f t="shared" ca="1" si="32"/>
        <v>0</v>
      </c>
      <c r="AG52" s="83">
        <f>J52*'20就業誘発係数'!$D49</f>
        <v>0</v>
      </c>
      <c r="AH52" s="82">
        <f>R52*'20就業誘発係数'!$D49</f>
        <v>0</v>
      </c>
      <c r="AI52" s="82">
        <f ca="1">AA52*'20就業誘発係数'!$D49</f>
        <v>0</v>
      </c>
      <c r="AJ52" s="85">
        <f t="shared" ca="1" si="20"/>
        <v>0</v>
      </c>
      <c r="AK52" s="83">
        <f>J52*'30雇用誘発係数'!$D49</f>
        <v>0</v>
      </c>
      <c r="AL52" s="82">
        <f>R52*'30雇用誘発係数'!$D49</f>
        <v>0</v>
      </c>
      <c r="AM52" s="82">
        <f ca="1">AA52*'30雇用誘発係数'!$D49</f>
        <v>0</v>
      </c>
      <c r="AN52" s="85">
        <f t="shared" ca="1" si="21"/>
        <v>0</v>
      </c>
      <c r="AO52" s="25" t="s">
        <v>97</v>
      </c>
    </row>
    <row r="53" spans="1:41" x14ac:dyDescent="0.2">
      <c r="A53" s="38" t="s">
        <v>281</v>
      </c>
      <c r="B53" s="39" t="s">
        <v>504</v>
      </c>
      <c r="C53" s="298"/>
      <c r="D53" s="271">
        <v>-264.06522879772575</v>
      </c>
      <c r="E53" s="271">
        <v>0</v>
      </c>
      <c r="F53" s="341">
        <f t="shared" si="14"/>
        <v>0</v>
      </c>
      <c r="G53" s="342">
        <f t="shared" si="15"/>
        <v>0</v>
      </c>
      <c r="H53" s="288">
        <f>C53-G53+F72</f>
        <v>0</v>
      </c>
      <c r="I53" s="284">
        <f>1-(-'11取引基本表'!CQ51/('11取引基本表'!BW51))</f>
        <v>0.56196876120159367</v>
      </c>
      <c r="J53" s="87">
        <f t="shared" si="16"/>
        <v>0</v>
      </c>
      <c r="K53" s="88">
        <v>0.7334781092009649</v>
      </c>
      <c r="L53" s="87">
        <f t="shared" si="22"/>
        <v>0</v>
      </c>
      <c r="M53" s="88">
        <v>0.4187379933475161</v>
      </c>
      <c r="N53" s="89">
        <f t="shared" si="23"/>
        <v>0</v>
      </c>
      <c r="O53" s="90">
        <v>0</v>
      </c>
      <c r="P53" s="91">
        <f>1-(-'11取引基本表'!CQ51/('11取引基本表'!BW51))</f>
        <v>0.56196876120159367</v>
      </c>
      <c r="Q53" s="89">
        <f t="shared" si="17"/>
        <v>0</v>
      </c>
      <c r="R53" s="89">
        <v>0</v>
      </c>
      <c r="S53" s="87">
        <f t="shared" si="24"/>
        <v>0</v>
      </c>
      <c r="T53" s="92">
        <f t="shared" si="25"/>
        <v>0</v>
      </c>
      <c r="U53" s="93"/>
      <c r="V53" s="89">
        <f t="shared" ca="1" si="26"/>
        <v>0</v>
      </c>
      <c r="W53" s="88">
        <f>'11取引基本表'!BQ51/'11取引基本表'!$BQ$70</f>
        <v>0.19353590873137302</v>
      </c>
      <c r="X53" s="89">
        <f t="shared" ca="1" si="27"/>
        <v>0</v>
      </c>
      <c r="Y53" s="91">
        <f t="shared" si="18"/>
        <v>0.56196876120159367</v>
      </c>
      <c r="Z53" s="89">
        <f t="shared" ca="1" si="19"/>
        <v>0</v>
      </c>
      <c r="AA53" s="89">
        <f ca="1"/>
        <v>0</v>
      </c>
      <c r="AB53" s="89">
        <f t="shared" ca="1" si="28"/>
        <v>0</v>
      </c>
      <c r="AC53" s="92">
        <f t="shared" ca="1" si="29"/>
        <v>0</v>
      </c>
      <c r="AD53" s="90">
        <f t="shared" ca="1" si="30"/>
        <v>0</v>
      </c>
      <c r="AE53" s="89">
        <f t="shared" ca="1" si="31"/>
        <v>0</v>
      </c>
      <c r="AF53" s="92">
        <f t="shared" ca="1" si="32"/>
        <v>0</v>
      </c>
      <c r="AG53" s="90">
        <f>J53*'20就業誘発係数'!$D50</f>
        <v>0</v>
      </c>
      <c r="AH53" s="89">
        <f>R53*'20就業誘発係数'!$D50</f>
        <v>0</v>
      </c>
      <c r="AI53" s="89">
        <f ca="1">AA53*'20就業誘発係数'!$D50</f>
        <v>0</v>
      </c>
      <c r="AJ53" s="92">
        <f t="shared" ca="1" si="20"/>
        <v>0</v>
      </c>
      <c r="AK53" s="90">
        <f>J53*'30雇用誘発係数'!$D50</f>
        <v>0</v>
      </c>
      <c r="AL53" s="89">
        <f>R53*'30雇用誘発係数'!$D50</f>
        <v>0</v>
      </c>
      <c r="AM53" s="89">
        <f ca="1">AA53*'30雇用誘発係数'!$D50</f>
        <v>0</v>
      </c>
      <c r="AN53" s="92">
        <f t="shared" ca="1" si="21"/>
        <v>0</v>
      </c>
      <c r="AO53" s="25" t="s">
        <v>93</v>
      </c>
    </row>
    <row r="54" spans="1:41" x14ac:dyDescent="0.2">
      <c r="A54" s="34" t="s">
        <v>282</v>
      </c>
      <c r="B54" s="35" t="s">
        <v>505</v>
      </c>
      <c r="C54" s="299"/>
      <c r="D54" s="269">
        <v>0</v>
      </c>
      <c r="E54" s="269">
        <v>0</v>
      </c>
      <c r="F54" s="343">
        <f t="shared" si="14"/>
        <v>0</v>
      </c>
      <c r="G54" s="344">
        <f t="shared" si="15"/>
        <v>0</v>
      </c>
      <c r="H54" s="286">
        <f>C54-F54-G54</f>
        <v>0</v>
      </c>
      <c r="I54" s="282">
        <f>1-(-'11取引基本表'!CQ52/('11取引基本表'!BW52))</f>
        <v>0.7682620689655173</v>
      </c>
      <c r="J54" s="73">
        <f t="shared" si="16"/>
        <v>0</v>
      </c>
      <c r="K54" s="74">
        <v>0.72667844522968195</v>
      </c>
      <c r="L54" s="73">
        <f t="shared" si="22"/>
        <v>0</v>
      </c>
      <c r="M54" s="74">
        <v>0.35181978798586572</v>
      </c>
      <c r="N54" s="75">
        <f t="shared" si="23"/>
        <v>0</v>
      </c>
      <c r="O54" s="76">
        <v>0</v>
      </c>
      <c r="P54" s="77">
        <f>1-(-'11取引基本表'!CQ52/('11取引基本表'!BW52))</f>
        <v>0.7682620689655173</v>
      </c>
      <c r="Q54" s="75">
        <f t="shared" si="17"/>
        <v>0</v>
      </c>
      <c r="R54" s="75">
        <v>0</v>
      </c>
      <c r="S54" s="73">
        <f t="shared" si="24"/>
        <v>0</v>
      </c>
      <c r="T54" s="78">
        <f t="shared" si="25"/>
        <v>0</v>
      </c>
      <c r="U54" s="79"/>
      <c r="V54" s="75">
        <f t="shared" ca="1" si="26"/>
        <v>0</v>
      </c>
      <c r="W54" s="74">
        <f>'11取引基本表'!BQ52/'11取引基本表'!$BQ$70</f>
        <v>5.3458947015929285E-2</v>
      </c>
      <c r="X54" s="75">
        <f t="shared" ca="1" si="27"/>
        <v>0</v>
      </c>
      <c r="Y54" s="77">
        <f t="shared" si="18"/>
        <v>0.7682620689655173</v>
      </c>
      <c r="Z54" s="75">
        <f t="shared" ca="1" si="19"/>
        <v>0</v>
      </c>
      <c r="AA54" s="75">
        <f ca="1"/>
        <v>0</v>
      </c>
      <c r="AB54" s="75">
        <f t="shared" ca="1" si="28"/>
        <v>0</v>
      </c>
      <c r="AC54" s="78">
        <f t="shared" ca="1" si="29"/>
        <v>0</v>
      </c>
      <c r="AD54" s="76">
        <f t="shared" ca="1" si="30"/>
        <v>0</v>
      </c>
      <c r="AE54" s="75">
        <f t="shared" ca="1" si="31"/>
        <v>0</v>
      </c>
      <c r="AF54" s="78">
        <f t="shared" ca="1" si="32"/>
        <v>0</v>
      </c>
      <c r="AG54" s="76">
        <f>J54*'20就業誘発係数'!$D51</f>
        <v>0</v>
      </c>
      <c r="AH54" s="75">
        <f>R54*'20就業誘発係数'!$D51</f>
        <v>0</v>
      </c>
      <c r="AI54" s="75">
        <f ca="1">AA54*'20就業誘発係数'!$D51</f>
        <v>0</v>
      </c>
      <c r="AJ54" s="78">
        <f t="shared" ca="1" si="20"/>
        <v>0</v>
      </c>
      <c r="AK54" s="76">
        <f>J54*'30雇用誘発係数'!$D51</f>
        <v>0</v>
      </c>
      <c r="AL54" s="75">
        <f>R54*'30雇用誘発係数'!$D51</f>
        <v>0</v>
      </c>
      <c r="AM54" s="75">
        <f ca="1">AA54*'30雇用誘発係数'!$D51</f>
        <v>0</v>
      </c>
      <c r="AN54" s="78">
        <f t="shared" ca="1" si="21"/>
        <v>0</v>
      </c>
      <c r="AO54" s="25" t="s">
        <v>94</v>
      </c>
    </row>
    <row r="55" spans="1:41" x14ac:dyDescent="0.2">
      <c r="A55" s="34" t="s">
        <v>283</v>
      </c>
      <c r="B55" s="35" t="s">
        <v>506</v>
      </c>
      <c r="C55" s="299"/>
      <c r="D55" s="269">
        <v>0</v>
      </c>
      <c r="E55" s="269">
        <v>0</v>
      </c>
      <c r="F55" s="343">
        <f t="shared" si="14"/>
        <v>0</v>
      </c>
      <c r="G55" s="333">
        <f t="shared" si="15"/>
        <v>0</v>
      </c>
      <c r="H55" s="286">
        <f>C55-F55-G55</f>
        <v>0</v>
      </c>
      <c r="I55" s="282">
        <f>1-(-'11取引基本表'!CQ53/('11取引基本表'!BW53))</f>
        <v>0.51585355386897835</v>
      </c>
      <c r="J55" s="73">
        <f t="shared" si="16"/>
        <v>0</v>
      </c>
      <c r="K55" s="74">
        <v>0.81668418365814843</v>
      </c>
      <c r="L55" s="73">
        <f t="shared" si="22"/>
        <v>0</v>
      </c>
      <c r="M55" s="74">
        <v>4.574637398276328E-2</v>
      </c>
      <c r="N55" s="75">
        <f t="shared" si="23"/>
        <v>0</v>
      </c>
      <c r="O55" s="76">
        <v>0</v>
      </c>
      <c r="P55" s="77">
        <f>1-(-'11取引基本表'!CQ53/('11取引基本表'!BW53))</f>
        <v>0.51585355386897835</v>
      </c>
      <c r="Q55" s="75">
        <f t="shared" si="17"/>
        <v>0</v>
      </c>
      <c r="R55" s="75">
        <v>0</v>
      </c>
      <c r="S55" s="73">
        <f t="shared" si="24"/>
        <v>0</v>
      </c>
      <c r="T55" s="78">
        <f t="shared" si="25"/>
        <v>0</v>
      </c>
      <c r="U55" s="79"/>
      <c r="V55" s="75">
        <f t="shared" ca="1" si="26"/>
        <v>0</v>
      </c>
      <c r="W55" s="74">
        <f>'11取引基本表'!BQ53/'11取引基本表'!$BQ$70</f>
        <v>0.19544984786637645</v>
      </c>
      <c r="X55" s="75">
        <f t="shared" ca="1" si="27"/>
        <v>0</v>
      </c>
      <c r="Y55" s="77">
        <f t="shared" si="18"/>
        <v>0.51585355386897835</v>
      </c>
      <c r="Z55" s="75">
        <f t="shared" ca="1" si="19"/>
        <v>0</v>
      </c>
      <c r="AA55" s="75">
        <f ca="1"/>
        <v>0</v>
      </c>
      <c r="AB55" s="75">
        <f t="shared" ca="1" si="28"/>
        <v>0</v>
      </c>
      <c r="AC55" s="78">
        <f t="shared" ca="1" si="29"/>
        <v>0</v>
      </c>
      <c r="AD55" s="76">
        <f t="shared" ca="1" si="30"/>
        <v>0</v>
      </c>
      <c r="AE55" s="75">
        <f t="shared" ca="1" si="31"/>
        <v>0</v>
      </c>
      <c r="AF55" s="78">
        <f t="shared" ca="1" si="32"/>
        <v>0</v>
      </c>
      <c r="AG55" s="76">
        <f>J55*'20就業誘発係数'!$D52</f>
        <v>0</v>
      </c>
      <c r="AH55" s="75">
        <f>R55*'20就業誘発係数'!$D52</f>
        <v>0</v>
      </c>
      <c r="AI55" s="75">
        <f ca="1">AA55*'20就業誘発係数'!$D52</f>
        <v>0</v>
      </c>
      <c r="AJ55" s="78">
        <f t="shared" ca="1" si="20"/>
        <v>0</v>
      </c>
      <c r="AK55" s="76">
        <f>J55*'30雇用誘発係数'!$D52</f>
        <v>0</v>
      </c>
      <c r="AL55" s="75">
        <f>R55*'30雇用誘発係数'!$D52</f>
        <v>0</v>
      </c>
      <c r="AM55" s="75">
        <f ca="1">AA55*'30雇用誘発係数'!$D52</f>
        <v>0</v>
      </c>
      <c r="AN55" s="78">
        <f t="shared" ca="1" si="21"/>
        <v>0</v>
      </c>
      <c r="AO55" s="25" t="s">
        <v>94</v>
      </c>
    </row>
    <row r="56" spans="1:41" x14ac:dyDescent="0.2">
      <c r="A56" s="34" t="s">
        <v>284</v>
      </c>
      <c r="B56" s="35" t="s">
        <v>507</v>
      </c>
      <c r="C56" s="299"/>
      <c r="D56" s="269">
        <v>0</v>
      </c>
      <c r="E56" s="269">
        <v>-0.48777117852180762</v>
      </c>
      <c r="F56" s="343">
        <f t="shared" si="14"/>
        <v>0</v>
      </c>
      <c r="G56" s="344">
        <f t="shared" si="15"/>
        <v>0</v>
      </c>
      <c r="H56" s="286">
        <f>C56-F56+G72</f>
        <v>0</v>
      </c>
      <c r="I56" s="282">
        <f>1-(-'11取引基本表'!CQ54/('11取引基本表'!BW54))</f>
        <v>0.65130995764798583</v>
      </c>
      <c r="J56" s="73">
        <f t="shared" si="16"/>
        <v>0</v>
      </c>
      <c r="K56" s="74">
        <v>0.55198502406384209</v>
      </c>
      <c r="L56" s="73">
        <f t="shared" si="22"/>
        <v>0</v>
      </c>
      <c r="M56" s="74">
        <v>0.31952118460173207</v>
      </c>
      <c r="N56" s="75">
        <f t="shared" si="23"/>
        <v>0</v>
      </c>
      <c r="O56" s="76">
        <v>0</v>
      </c>
      <c r="P56" s="77">
        <f>1-(-'11取引基本表'!CQ54/('11取引基本表'!BW54))</f>
        <v>0.65130995764798583</v>
      </c>
      <c r="Q56" s="75">
        <f t="shared" si="17"/>
        <v>0</v>
      </c>
      <c r="R56" s="75">
        <v>0</v>
      </c>
      <c r="S56" s="73">
        <f t="shared" si="24"/>
        <v>0</v>
      </c>
      <c r="T56" s="78">
        <f t="shared" si="25"/>
        <v>0</v>
      </c>
      <c r="U56" s="79"/>
      <c r="V56" s="75">
        <f t="shared" ca="1" si="26"/>
        <v>0</v>
      </c>
      <c r="W56" s="74">
        <f>'11取引基本表'!BQ54/'11取引基本表'!$BQ$70</f>
        <v>4.7971166781175849E-2</v>
      </c>
      <c r="X56" s="75">
        <f t="shared" ca="1" si="27"/>
        <v>0</v>
      </c>
      <c r="Y56" s="77">
        <f t="shared" si="18"/>
        <v>0.65130995764798583</v>
      </c>
      <c r="Z56" s="75">
        <f t="shared" ca="1" si="19"/>
        <v>0</v>
      </c>
      <c r="AA56" s="75">
        <f ca="1"/>
        <v>0</v>
      </c>
      <c r="AB56" s="75">
        <f t="shared" ca="1" si="28"/>
        <v>0</v>
      </c>
      <c r="AC56" s="78">
        <f t="shared" ca="1" si="29"/>
        <v>0</v>
      </c>
      <c r="AD56" s="76">
        <f t="shared" ca="1" si="30"/>
        <v>0</v>
      </c>
      <c r="AE56" s="75">
        <f t="shared" ca="1" si="31"/>
        <v>0</v>
      </c>
      <c r="AF56" s="78">
        <f t="shared" ca="1" si="32"/>
        <v>0</v>
      </c>
      <c r="AG56" s="76">
        <f>J56*'20就業誘発係数'!$D53</f>
        <v>0</v>
      </c>
      <c r="AH56" s="75">
        <f>R56*'20就業誘発係数'!$D53</f>
        <v>0</v>
      </c>
      <c r="AI56" s="75">
        <f ca="1">AA56*'20就業誘発係数'!$D53</f>
        <v>0</v>
      </c>
      <c r="AJ56" s="78">
        <f t="shared" ca="1" si="20"/>
        <v>0</v>
      </c>
      <c r="AK56" s="76">
        <f>J56*'30雇用誘発係数'!$D53</f>
        <v>0</v>
      </c>
      <c r="AL56" s="75">
        <f>R56*'30雇用誘発係数'!$D53</f>
        <v>0</v>
      </c>
      <c r="AM56" s="75">
        <f ca="1">AA56*'30雇用誘発係数'!$D53</f>
        <v>0</v>
      </c>
      <c r="AN56" s="78">
        <f t="shared" ca="1" si="21"/>
        <v>0</v>
      </c>
      <c r="AO56" s="25" t="s">
        <v>95</v>
      </c>
    </row>
    <row r="57" spans="1:41" x14ac:dyDescent="0.2">
      <c r="A57" s="34" t="s">
        <v>285</v>
      </c>
      <c r="B57" s="35" t="s">
        <v>508</v>
      </c>
      <c r="C57" s="300"/>
      <c r="D57" s="270">
        <v>0</v>
      </c>
      <c r="E57" s="270">
        <v>0</v>
      </c>
      <c r="F57" s="275">
        <f t="shared" si="14"/>
        <v>0</v>
      </c>
      <c r="G57" s="279">
        <f t="shared" si="15"/>
        <v>0</v>
      </c>
      <c r="H57" s="287">
        <f t="shared" ref="H57:H71" si="33">C57-F57-G57</f>
        <v>0</v>
      </c>
      <c r="I57" s="283">
        <f>1-(-'11取引基本表'!CQ55/('11取引基本表'!BW55))</f>
        <v>0.19703196347031959</v>
      </c>
      <c r="J57" s="73">
        <f t="shared" si="16"/>
        <v>0</v>
      </c>
      <c r="K57" s="81">
        <v>0.81263026260942062</v>
      </c>
      <c r="L57" s="73">
        <f t="shared" si="22"/>
        <v>0</v>
      </c>
      <c r="M57" s="81">
        <v>0.70154230929553985</v>
      </c>
      <c r="N57" s="75">
        <f t="shared" si="23"/>
        <v>0</v>
      </c>
      <c r="O57" s="76">
        <v>0</v>
      </c>
      <c r="P57" s="77">
        <f>1-(-'11取引基本表'!CQ55/('11取引基本表'!BW55))</f>
        <v>0.19703196347031959</v>
      </c>
      <c r="Q57" s="75">
        <f t="shared" si="17"/>
        <v>0</v>
      </c>
      <c r="R57" s="75">
        <v>0</v>
      </c>
      <c r="S57" s="73">
        <f t="shared" si="24"/>
        <v>0</v>
      </c>
      <c r="T57" s="78">
        <f t="shared" si="25"/>
        <v>0</v>
      </c>
      <c r="U57" s="79"/>
      <c r="V57" s="75">
        <f t="shared" ca="1" si="26"/>
        <v>0</v>
      </c>
      <c r="W57" s="81">
        <f>'11取引基本表'!BQ55/'11取引基本表'!$BQ$70</f>
        <v>1.1330635150661364E-3</v>
      </c>
      <c r="X57" s="75">
        <f t="shared" ca="1" si="27"/>
        <v>0</v>
      </c>
      <c r="Y57" s="77">
        <f t="shared" si="18"/>
        <v>0.19703196347031959</v>
      </c>
      <c r="Z57" s="75">
        <f t="shared" ca="1" si="19"/>
        <v>0</v>
      </c>
      <c r="AA57" s="75">
        <f ca="1"/>
        <v>0</v>
      </c>
      <c r="AB57" s="75">
        <f t="shared" ca="1" si="28"/>
        <v>0</v>
      </c>
      <c r="AC57" s="78">
        <f t="shared" ca="1" si="29"/>
        <v>0</v>
      </c>
      <c r="AD57" s="76">
        <f t="shared" ca="1" si="30"/>
        <v>0</v>
      </c>
      <c r="AE57" s="75">
        <f t="shared" ca="1" si="31"/>
        <v>0</v>
      </c>
      <c r="AF57" s="78">
        <f t="shared" ca="1" si="32"/>
        <v>0</v>
      </c>
      <c r="AG57" s="76">
        <f>J57*'20就業誘発係数'!$D54</f>
        <v>0</v>
      </c>
      <c r="AH57" s="75">
        <f>R57*'20就業誘発係数'!$D54</f>
        <v>0</v>
      </c>
      <c r="AI57" s="75">
        <f ca="1">AA57*'20就業誘発係数'!$D54</f>
        <v>0</v>
      </c>
      <c r="AJ57" s="78">
        <f t="shared" ca="1" si="20"/>
        <v>0</v>
      </c>
      <c r="AK57" s="76">
        <f>J57*'30雇用誘発係数'!$D54</f>
        <v>0</v>
      </c>
      <c r="AL57" s="75">
        <f>R57*'30雇用誘発係数'!$D54</f>
        <v>0</v>
      </c>
      <c r="AM57" s="75">
        <f ca="1">AA57*'30雇用誘発係数'!$D54</f>
        <v>0</v>
      </c>
      <c r="AN57" s="78">
        <f t="shared" ca="1" si="21"/>
        <v>0</v>
      </c>
      <c r="AO57" s="25" t="s">
        <v>95</v>
      </c>
    </row>
    <row r="58" spans="1:41" x14ac:dyDescent="0.2">
      <c r="A58" s="38" t="s">
        <v>286</v>
      </c>
      <c r="B58" s="39" t="s">
        <v>509</v>
      </c>
      <c r="C58" s="297"/>
      <c r="D58" s="272">
        <v>0</v>
      </c>
      <c r="E58" s="272">
        <v>0</v>
      </c>
      <c r="F58" s="280">
        <f t="shared" si="14"/>
        <v>0</v>
      </c>
      <c r="G58" s="280">
        <f t="shared" si="15"/>
        <v>0</v>
      </c>
      <c r="H58" s="288">
        <f t="shared" si="33"/>
        <v>0</v>
      </c>
      <c r="I58" s="284">
        <f>1-(-'11取引基本表'!CQ56/('11取引基本表'!BW56))</f>
        <v>0.20466753102426372</v>
      </c>
      <c r="J58" s="87">
        <f t="shared" si="16"/>
        <v>0</v>
      </c>
      <c r="K58" s="88">
        <v>0.55836482801511744</v>
      </c>
      <c r="L58" s="87">
        <f t="shared" si="22"/>
        <v>0</v>
      </c>
      <c r="M58" s="88">
        <v>6.9128833181839933E-2</v>
      </c>
      <c r="N58" s="89">
        <f t="shared" si="23"/>
        <v>0</v>
      </c>
      <c r="O58" s="90">
        <v>0</v>
      </c>
      <c r="P58" s="91">
        <f>1-(-'11取引基本表'!CQ56/('11取引基本表'!BW56))</f>
        <v>0.20466753102426372</v>
      </c>
      <c r="Q58" s="89">
        <f t="shared" si="17"/>
        <v>0</v>
      </c>
      <c r="R58" s="89">
        <v>0</v>
      </c>
      <c r="S58" s="87">
        <f t="shared" si="24"/>
        <v>0</v>
      </c>
      <c r="T58" s="92">
        <f t="shared" si="25"/>
        <v>0</v>
      </c>
      <c r="U58" s="93"/>
      <c r="V58" s="89">
        <f t="shared" ca="1" si="26"/>
        <v>0</v>
      </c>
      <c r="W58" s="88">
        <f>'11取引基本表'!BQ56/'11取引基本表'!$BQ$70</f>
        <v>3.6530833761539927E-2</v>
      </c>
      <c r="X58" s="89">
        <f t="shared" ca="1" si="27"/>
        <v>0</v>
      </c>
      <c r="Y58" s="91">
        <f t="shared" si="18"/>
        <v>0.20466753102426372</v>
      </c>
      <c r="Z58" s="89">
        <f t="shared" ca="1" si="19"/>
        <v>0</v>
      </c>
      <c r="AA58" s="89">
        <f ca="1"/>
        <v>0</v>
      </c>
      <c r="AB58" s="89">
        <f t="shared" ca="1" si="28"/>
        <v>0</v>
      </c>
      <c r="AC58" s="92">
        <f t="shared" ca="1" si="29"/>
        <v>0</v>
      </c>
      <c r="AD58" s="90">
        <f t="shared" ca="1" si="30"/>
        <v>0</v>
      </c>
      <c r="AE58" s="89">
        <f t="shared" ca="1" si="31"/>
        <v>0</v>
      </c>
      <c r="AF58" s="92">
        <f t="shared" ca="1" si="32"/>
        <v>0</v>
      </c>
      <c r="AG58" s="90">
        <f>J58*'20就業誘発係数'!$D55</f>
        <v>0</v>
      </c>
      <c r="AH58" s="89">
        <f>R58*'20就業誘発係数'!$D55</f>
        <v>0</v>
      </c>
      <c r="AI58" s="89">
        <f ca="1">AA58*'20就業誘発係数'!$D55</f>
        <v>0</v>
      </c>
      <c r="AJ58" s="92">
        <f t="shared" ca="1" si="20"/>
        <v>0</v>
      </c>
      <c r="AK58" s="90">
        <f>J58*'30雇用誘発係数'!$D55</f>
        <v>0</v>
      </c>
      <c r="AL58" s="89">
        <f>R58*'30雇用誘発係数'!$D55</f>
        <v>0</v>
      </c>
      <c r="AM58" s="89">
        <f ca="1">AA58*'30雇用誘発係数'!$D55</f>
        <v>0</v>
      </c>
      <c r="AN58" s="92">
        <f t="shared" ca="1" si="21"/>
        <v>0</v>
      </c>
      <c r="AO58" s="25" t="s">
        <v>95</v>
      </c>
    </row>
    <row r="59" spans="1:41" x14ac:dyDescent="0.2">
      <c r="A59" s="34" t="s">
        <v>288</v>
      </c>
      <c r="B59" s="35" t="s">
        <v>510</v>
      </c>
      <c r="C59" s="297"/>
      <c r="D59" s="272">
        <v>7.2884594666801819E-2</v>
      </c>
      <c r="E59" s="272">
        <v>7.1688679694589452E-3</v>
      </c>
      <c r="F59" s="280">
        <f t="shared" si="14"/>
        <v>0</v>
      </c>
      <c r="G59" s="280">
        <f t="shared" si="15"/>
        <v>0</v>
      </c>
      <c r="H59" s="286">
        <f t="shared" si="33"/>
        <v>0</v>
      </c>
      <c r="I59" s="282">
        <f>1-(-'11取引基本表'!CQ57/('11取引基本表'!BW57))</f>
        <v>3.4798077523250703E-2</v>
      </c>
      <c r="J59" s="73">
        <f t="shared" si="16"/>
        <v>0</v>
      </c>
      <c r="K59" s="74">
        <v>0.58787295476419632</v>
      </c>
      <c r="L59" s="73">
        <f t="shared" si="22"/>
        <v>0</v>
      </c>
      <c r="M59" s="74">
        <v>0.32858517805582288</v>
      </c>
      <c r="N59" s="75">
        <f t="shared" si="23"/>
        <v>0</v>
      </c>
      <c r="O59" s="76">
        <v>0</v>
      </c>
      <c r="P59" s="77">
        <f>1-(-'11取引基本表'!CQ57/('11取引基本表'!BW57))</f>
        <v>3.4798077523250703E-2</v>
      </c>
      <c r="Q59" s="75">
        <f t="shared" si="17"/>
        <v>0</v>
      </c>
      <c r="R59" s="75">
        <v>0</v>
      </c>
      <c r="S59" s="73">
        <f t="shared" si="24"/>
        <v>0</v>
      </c>
      <c r="T59" s="78">
        <f t="shared" si="25"/>
        <v>0</v>
      </c>
      <c r="U59" s="79"/>
      <c r="V59" s="75">
        <f t="shared" ca="1" si="26"/>
        <v>0</v>
      </c>
      <c r="W59" s="74">
        <f>'11取引基本表'!BQ57/'11取引基本表'!$BQ$70</f>
        <v>1.0756164731557768E-2</v>
      </c>
      <c r="X59" s="75">
        <f t="shared" ca="1" si="27"/>
        <v>0</v>
      </c>
      <c r="Y59" s="77">
        <f t="shared" si="18"/>
        <v>3.4798077523250703E-2</v>
      </c>
      <c r="Z59" s="75">
        <f t="shared" ca="1" si="19"/>
        <v>0</v>
      </c>
      <c r="AA59" s="75">
        <f ca="1"/>
        <v>0</v>
      </c>
      <c r="AB59" s="75">
        <f t="shared" ca="1" si="28"/>
        <v>0</v>
      </c>
      <c r="AC59" s="78">
        <f t="shared" ca="1" si="29"/>
        <v>0</v>
      </c>
      <c r="AD59" s="76">
        <f t="shared" ca="1" si="30"/>
        <v>0</v>
      </c>
      <c r="AE59" s="75">
        <f t="shared" ca="1" si="31"/>
        <v>0</v>
      </c>
      <c r="AF59" s="78">
        <f t="shared" ca="1" si="32"/>
        <v>0</v>
      </c>
      <c r="AG59" s="76">
        <f>J59*'20就業誘発係数'!$D56</f>
        <v>0</v>
      </c>
      <c r="AH59" s="75">
        <f>R59*'20就業誘発係数'!$D56</f>
        <v>0</v>
      </c>
      <c r="AI59" s="75">
        <f ca="1">AA59*'20就業誘発係数'!$D56</f>
        <v>0</v>
      </c>
      <c r="AJ59" s="78">
        <f t="shared" ca="1" si="20"/>
        <v>0</v>
      </c>
      <c r="AK59" s="76">
        <f>J59*'30雇用誘発係数'!$D56</f>
        <v>0</v>
      </c>
      <c r="AL59" s="75">
        <f>R59*'30雇用誘発係数'!$D56</f>
        <v>0</v>
      </c>
      <c r="AM59" s="75">
        <f ca="1">AA59*'30雇用誘発係数'!$D56</f>
        <v>0</v>
      </c>
      <c r="AN59" s="78">
        <f t="shared" ca="1" si="21"/>
        <v>0</v>
      </c>
      <c r="AO59" s="25" t="s">
        <v>95</v>
      </c>
    </row>
    <row r="60" spans="1:41" x14ac:dyDescent="0.2">
      <c r="A60" s="34" t="s">
        <v>289</v>
      </c>
      <c r="B60" s="35" t="s">
        <v>511</v>
      </c>
      <c r="C60" s="297"/>
      <c r="D60" s="272">
        <v>0</v>
      </c>
      <c r="E60" s="272">
        <v>0</v>
      </c>
      <c r="F60" s="280">
        <f t="shared" si="14"/>
        <v>0</v>
      </c>
      <c r="G60" s="280">
        <f t="shared" si="15"/>
        <v>0</v>
      </c>
      <c r="H60" s="286">
        <f t="shared" si="33"/>
        <v>0</v>
      </c>
      <c r="I60" s="282">
        <f>1-(-'11取引基本表'!CQ58/('11取引基本表'!BW58))</f>
        <v>1</v>
      </c>
      <c r="J60" s="73">
        <f t="shared" si="16"/>
        <v>0</v>
      </c>
      <c r="K60" s="74">
        <v>0.73669534545627879</v>
      </c>
      <c r="L60" s="73">
        <f t="shared" si="22"/>
        <v>0</v>
      </c>
      <c r="M60" s="74">
        <v>0.36966443432874951</v>
      </c>
      <c r="N60" s="75">
        <f t="shared" si="23"/>
        <v>0</v>
      </c>
      <c r="O60" s="76">
        <v>0</v>
      </c>
      <c r="P60" s="77">
        <f>1-(-'11取引基本表'!CQ58/('11取引基本表'!BW58))</f>
        <v>1</v>
      </c>
      <c r="Q60" s="75">
        <f t="shared" si="17"/>
        <v>0</v>
      </c>
      <c r="R60" s="75">
        <v>0</v>
      </c>
      <c r="S60" s="73">
        <f t="shared" si="24"/>
        <v>0</v>
      </c>
      <c r="T60" s="78">
        <f t="shared" si="25"/>
        <v>0</v>
      </c>
      <c r="U60" s="79"/>
      <c r="V60" s="75">
        <f t="shared" ca="1" si="26"/>
        <v>0</v>
      </c>
      <c r="W60" s="74">
        <f>'11取引基本表'!BQ58/'11取引基本表'!$BQ$70</f>
        <v>4.9623851780858296E-3</v>
      </c>
      <c r="X60" s="75">
        <f t="shared" ca="1" si="27"/>
        <v>0</v>
      </c>
      <c r="Y60" s="77">
        <f t="shared" si="18"/>
        <v>1</v>
      </c>
      <c r="Z60" s="75">
        <f t="shared" ca="1" si="19"/>
        <v>0</v>
      </c>
      <c r="AA60" s="75">
        <f ca="1"/>
        <v>0</v>
      </c>
      <c r="AB60" s="75">
        <f t="shared" ca="1" si="28"/>
        <v>0</v>
      </c>
      <c r="AC60" s="78">
        <f t="shared" ca="1" si="29"/>
        <v>0</v>
      </c>
      <c r="AD60" s="76">
        <f t="shared" ca="1" si="30"/>
        <v>0</v>
      </c>
      <c r="AE60" s="75">
        <f t="shared" ca="1" si="31"/>
        <v>0</v>
      </c>
      <c r="AF60" s="78">
        <f t="shared" ca="1" si="32"/>
        <v>0</v>
      </c>
      <c r="AG60" s="76">
        <f>J60*'20就業誘発係数'!$D57</f>
        <v>0</v>
      </c>
      <c r="AH60" s="75">
        <f>R60*'20就業誘発係数'!$D57</f>
        <v>0</v>
      </c>
      <c r="AI60" s="75">
        <f ca="1">AA60*'20就業誘発係数'!$D57</f>
        <v>0</v>
      </c>
      <c r="AJ60" s="78">
        <f t="shared" ca="1" si="20"/>
        <v>0</v>
      </c>
      <c r="AK60" s="76">
        <f>J60*'30雇用誘発係数'!$D57</f>
        <v>0</v>
      </c>
      <c r="AL60" s="75">
        <f>R60*'30雇用誘発係数'!$D57</f>
        <v>0</v>
      </c>
      <c r="AM60" s="75">
        <f ca="1">AA60*'30雇用誘発係数'!$D57</f>
        <v>0</v>
      </c>
      <c r="AN60" s="78">
        <f t="shared" ca="1" si="21"/>
        <v>0</v>
      </c>
      <c r="AO60" s="25" t="s">
        <v>96</v>
      </c>
    </row>
    <row r="61" spans="1:41" x14ac:dyDescent="0.2">
      <c r="A61" s="34" t="s">
        <v>291</v>
      </c>
      <c r="B61" s="35" t="s">
        <v>512</v>
      </c>
      <c r="C61" s="297"/>
      <c r="D61" s="272">
        <v>0</v>
      </c>
      <c r="E61" s="272">
        <v>1.4445592028322518E-5</v>
      </c>
      <c r="F61" s="280">
        <f t="shared" si="14"/>
        <v>0</v>
      </c>
      <c r="G61" s="280">
        <f t="shared" si="15"/>
        <v>0</v>
      </c>
      <c r="H61" s="286">
        <f t="shared" si="33"/>
        <v>0</v>
      </c>
      <c r="I61" s="282">
        <f>1-(-'11取引基本表'!CQ59/('11取引基本表'!BW59))</f>
        <v>0.9450521920668058</v>
      </c>
      <c r="J61" s="73">
        <f t="shared" si="16"/>
        <v>0</v>
      </c>
      <c r="K61" s="74">
        <v>0.77422787404264259</v>
      </c>
      <c r="L61" s="73">
        <f t="shared" si="22"/>
        <v>0</v>
      </c>
      <c r="M61" s="74">
        <v>0.62006542215682925</v>
      </c>
      <c r="N61" s="75">
        <f t="shared" si="23"/>
        <v>0</v>
      </c>
      <c r="O61" s="76">
        <v>0</v>
      </c>
      <c r="P61" s="77">
        <f>1-(-'11取引基本表'!CQ59/('11取引基本表'!BW59))</f>
        <v>0.9450521920668058</v>
      </c>
      <c r="Q61" s="75">
        <f t="shared" si="17"/>
        <v>0</v>
      </c>
      <c r="R61" s="75">
        <v>0</v>
      </c>
      <c r="S61" s="73">
        <f t="shared" si="24"/>
        <v>0</v>
      </c>
      <c r="T61" s="78">
        <f t="shared" si="25"/>
        <v>0</v>
      </c>
      <c r="U61" s="79"/>
      <c r="V61" s="75">
        <f t="shared" ca="1" si="26"/>
        <v>0</v>
      </c>
      <c r="W61" s="74">
        <f>'11取引基本表'!BQ59/'11取引基本表'!$BQ$70</f>
        <v>2.0301322725356952E-2</v>
      </c>
      <c r="X61" s="75">
        <f t="shared" ca="1" si="27"/>
        <v>0</v>
      </c>
      <c r="Y61" s="77">
        <f t="shared" si="18"/>
        <v>0.9450521920668058</v>
      </c>
      <c r="Z61" s="75">
        <f t="shared" ca="1" si="19"/>
        <v>0</v>
      </c>
      <c r="AA61" s="75">
        <f ca="1"/>
        <v>0</v>
      </c>
      <c r="AB61" s="75">
        <f t="shared" ca="1" si="28"/>
        <v>0</v>
      </c>
      <c r="AC61" s="78">
        <f t="shared" ca="1" si="29"/>
        <v>0</v>
      </c>
      <c r="AD61" s="76">
        <f t="shared" ca="1" si="30"/>
        <v>0</v>
      </c>
      <c r="AE61" s="75">
        <f t="shared" ca="1" si="31"/>
        <v>0</v>
      </c>
      <c r="AF61" s="78">
        <f t="shared" ca="1" si="32"/>
        <v>0</v>
      </c>
      <c r="AG61" s="76">
        <f>J61*'20就業誘発係数'!$D58</f>
        <v>0</v>
      </c>
      <c r="AH61" s="75">
        <f>R61*'20就業誘発係数'!$D58</f>
        <v>0</v>
      </c>
      <c r="AI61" s="75">
        <f ca="1">AA61*'20就業誘発係数'!$D58</f>
        <v>0</v>
      </c>
      <c r="AJ61" s="78">
        <f t="shared" ca="1" si="20"/>
        <v>0</v>
      </c>
      <c r="AK61" s="76">
        <f>J61*'30雇用誘発係数'!$D58</f>
        <v>0</v>
      </c>
      <c r="AL61" s="75">
        <f>R61*'30雇用誘発係数'!$D58</f>
        <v>0</v>
      </c>
      <c r="AM61" s="75">
        <f ca="1">AA61*'30雇用誘発係数'!$D58</f>
        <v>0</v>
      </c>
      <c r="AN61" s="78">
        <f t="shared" ca="1" si="21"/>
        <v>0</v>
      </c>
      <c r="AO61" s="25" t="s">
        <v>97</v>
      </c>
    </row>
    <row r="62" spans="1:41" x14ac:dyDescent="0.2">
      <c r="A62" s="36" t="s">
        <v>292</v>
      </c>
      <c r="B62" s="37" t="s">
        <v>513</v>
      </c>
      <c r="C62" s="297"/>
      <c r="D62" s="272">
        <v>0</v>
      </c>
      <c r="E62" s="272">
        <v>0</v>
      </c>
      <c r="F62" s="280">
        <f t="shared" si="14"/>
        <v>0</v>
      </c>
      <c r="G62" s="280">
        <f t="shared" si="15"/>
        <v>0</v>
      </c>
      <c r="H62" s="287">
        <f t="shared" si="33"/>
        <v>0</v>
      </c>
      <c r="I62" s="283">
        <f>1-(-'11取引基本表'!CQ60/('11取引基本表'!BW60))</f>
        <v>0.99996666444429627</v>
      </c>
      <c r="J62" s="80">
        <f t="shared" si="16"/>
        <v>0</v>
      </c>
      <c r="K62" s="81">
        <v>0.61310297696436311</v>
      </c>
      <c r="L62" s="80">
        <f t="shared" si="22"/>
        <v>0</v>
      </c>
      <c r="M62" s="81">
        <v>0.4928992899289929</v>
      </c>
      <c r="N62" s="82">
        <f t="shared" si="23"/>
        <v>0</v>
      </c>
      <c r="O62" s="83">
        <v>0</v>
      </c>
      <c r="P62" s="84">
        <f>1-(-'11取引基本表'!CQ60/('11取引基本表'!BW60))</f>
        <v>0.99996666444429627</v>
      </c>
      <c r="Q62" s="82">
        <f t="shared" si="17"/>
        <v>0</v>
      </c>
      <c r="R62" s="82">
        <v>0</v>
      </c>
      <c r="S62" s="80">
        <f t="shared" si="24"/>
        <v>0</v>
      </c>
      <c r="T62" s="85">
        <f t="shared" si="25"/>
        <v>0</v>
      </c>
      <c r="U62" s="86"/>
      <c r="V62" s="82">
        <f t="shared" ca="1" si="26"/>
        <v>0</v>
      </c>
      <c r="W62" s="81">
        <f>'11取引基本表'!BQ60/'11取引基本表'!$BQ$70</f>
        <v>4.0848022262893829E-2</v>
      </c>
      <c r="X62" s="82">
        <f t="shared" ca="1" si="27"/>
        <v>0</v>
      </c>
      <c r="Y62" s="84">
        <f t="shared" si="18"/>
        <v>0.99996666444429627</v>
      </c>
      <c r="Z62" s="82">
        <f t="shared" ca="1" si="19"/>
        <v>0</v>
      </c>
      <c r="AA62" s="82">
        <f ca="1"/>
        <v>0</v>
      </c>
      <c r="AB62" s="82">
        <f t="shared" ca="1" si="28"/>
        <v>0</v>
      </c>
      <c r="AC62" s="85">
        <f t="shared" ca="1" si="29"/>
        <v>0</v>
      </c>
      <c r="AD62" s="83">
        <f t="shared" ca="1" si="30"/>
        <v>0</v>
      </c>
      <c r="AE62" s="82">
        <f t="shared" ca="1" si="31"/>
        <v>0</v>
      </c>
      <c r="AF62" s="85">
        <f t="shared" ca="1" si="32"/>
        <v>0</v>
      </c>
      <c r="AG62" s="83">
        <f>J62*'20就業誘発係数'!$D59</f>
        <v>0</v>
      </c>
      <c r="AH62" s="82">
        <f>R62*'20就業誘発係数'!$D59</f>
        <v>0</v>
      </c>
      <c r="AI62" s="82">
        <f ca="1">AA62*'20就業誘発係数'!$D59</f>
        <v>0</v>
      </c>
      <c r="AJ62" s="85">
        <f t="shared" ca="1" si="20"/>
        <v>0</v>
      </c>
      <c r="AK62" s="83">
        <f>J62*'30雇用誘発係数'!$D59</f>
        <v>0</v>
      </c>
      <c r="AL62" s="82">
        <f>R62*'30雇用誘発係数'!$D59</f>
        <v>0</v>
      </c>
      <c r="AM62" s="82">
        <f ca="1">AA62*'30雇用誘発係数'!$D59</f>
        <v>0</v>
      </c>
      <c r="AN62" s="85">
        <f t="shared" ca="1" si="21"/>
        <v>0</v>
      </c>
      <c r="AO62" s="25" t="s">
        <v>97</v>
      </c>
    </row>
    <row r="63" spans="1:41" x14ac:dyDescent="0.2">
      <c r="A63" s="38" t="s">
        <v>293</v>
      </c>
      <c r="B63" s="39" t="s">
        <v>514</v>
      </c>
      <c r="C63" s="298"/>
      <c r="D63" s="271">
        <v>0</v>
      </c>
      <c r="E63" s="271">
        <v>0</v>
      </c>
      <c r="F63" s="276">
        <f t="shared" si="14"/>
        <v>0</v>
      </c>
      <c r="G63" s="278">
        <f t="shared" si="15"/>
        <v>0</v>
      </c>
      <c r="H63" s="288">
        <f t="shared" si="33"/>
        <v>0</v>
      </c>
      <c r="I63" s="284">
        <f>1-(-'11取引基本表'!CQ61/('11取引基本表'!BW61))</f>
        <v>1</v>
      </c>
      <c r="J63" s="87">
        <f t="shared" si="16"/>
        <v>0</v>
      </c>
      <c r="K63" s="88">
        <v>0.79215716546373849</v>
      </c>
      <c r="L63" s="87">
        <f t="shared" si="22"/>
        <v>0</v>
      </c>
      <c r="M63" s="88">
        <v>0.66440233123624992</v>
      </c>
      <c r="N63" s="89">
        <f t="shared" si="23"/>
        <v>0</v>
      </c>
      <c r="O63" s="90">
        <v>0</v>
      </c>
      <c r="P63" s="91">
        <f>1-(-'11取引基本表'!CQ61/('11取引基本表'!BW61))</f>
        <v>1</v>
      </c>
      <c r="Q63" s="89">
        <f t="shared" si="17"/>
        <v>0</v>
      </c>
      <c r="R63" s="89">
        <v>0</v>
      </c>
      <c r="S63" s="87">
        <f t="shared" si="24"/>
        <v>0</v>
      </c>
      <c r="T63" s="92">
        <f t="shared" si="25"/>
        <v>0</v>
      </c>
      <c r="U63" s="93"/>
      <c r="V63" s="89">
        <f t="shared" ca="1" si="26"/>
        <v>0</v>
      </c>
      <c r="W63" s="88">
        <f>'11取引基本表'!BQ61/'11取引基本表'!$BQ$70</f>
        <v>3.7037464709040835E-3</v>
      </c>
      <c r="X63" s="89">
        <f t="shared" ca="1" si="27"/>
        <v>0</v>
      </c>
      <c r="Y63" s="91">
        <f t="shared" si="18"/>
        <v>1</v>
      </c>
      <c r="Z63" s="89">
        <f t="shared" ca="1" si="19"/>
        <v>0</v>
      </c>
      <c r="AA63" s="89">
        <f ca="1"/>
        <v>0</v>
      </c>
      <c r="AB63" s="89">
        <f t="shared" ca="1" si="28"/>
        <v>0</v>
      </c>
      <c r="AC63" s="92">
        <f t="shared" ca="1" si="29"/>
        <v>0</v>
      </c>
      <c r="AD63" s="90">
        <f t="shared" ca="1" si="30"/>
        <v>0</v>
      </c>
      <c r="AE63" s="89">
        <f t="shared" ca="1" si="31"/>
        <v>0</v>
      </c>
      <c r="AF63" s="92">
        <f t="shared" ca="1" si="32"/>
        <v>0</v>
      </c>
      <c r="AG63" s="90">
        <f>J63*'20就業誘発係数'!$D60</f>
        <v>0</v>
      </c>
      <c r="AH63" s="89">
        <f>R63*'20就業誘発係数'!$D60</f>
        <v>0</v>
      </c>
      <c r="AI63" s="89">
        <f ca="1">AA63*'20就業誘発係数'!$D60</f>
        <v>0</v>
      </c>
      <c r="AJ63" s="92">
        <f t="shared" ca="1" si="20"/>
        <v>0</v>
      </c>
      <c r="AK63" s="90">
        <f>J63*'30雇用誘発係数'!$D60</f>
        <v>0</v>
      </c>
      <c r="AL63" s="89">
        <f>R63*'30雇用誘発係数'!$D60</f>
        <v>0</v>
      </c>
      <c r="AM63" s="89">
        <f ca="1">AA63*'30雇用誘発係数'!$D60</f>
        <v>0</v>
      </c>
      <c r="AN63" s="92">
        <f t="shared" ca="1" si="21"/>
        <v>0</v>
      </c>
      <c r="AO63" s="25" t="s">
        <v>303</v>
      </c>
    </row>
    <row r="64" spans="1:41" x14ac:dyDescent="0.2">
      <c r="A64" s="34" t="s">
        <v>295</v>
      </c>
      <c r="B64" s="35" t="s">
        <v>515</v>
      </c>
      <c r="C64" s="299"/>
      <c r="D64" s="269">
        <v>0</v>
      </c>
      <c r="E64" s="269">
        <v>0</v>
      </c>
      <c r="F64" s="274">
        <f t="shared" si="14"/>
        <v>0</v>
      </c>
      <c r="G64" s="277">
        <f t="shared" si="15"/>
        <v>0</v>
      </c>
      <c r="H64" s="286">
        <f t="shared" si="33"/>
        <v>0</v>
      </c>
      <c r="I64" s="282">
        <f>1-(-'11取引基本表'!CQ62/('11取引基本表'!BW62))</f>
        <v>0.99708951515581745</v>
      </c>
      <c r="J64" s="73">
        <f t="shared" si="16"/>
        <v>0</v>
      </c>
      <c r="K64" s="74">
        <v>0.61670936521491604</v>
      </c>
      <c r="L64" s="73">
        <f t="shared" si="22"/>
        <v>0</v>
      </c>
      <c r="M64" s="74">
        <v>0.51964133219470543</v>
      </c>
      <c r="N64" s="75">
        <f t="shared" si="23"/>
        <v>0</v>
      </c>
      <c r="O64" s="76">
        <v>0</v>
      </c>
      <c r="P64" s="77">
        <f>1-(-'11取引基本表'!CQ62/('11取引基本表'!BW62))</f>
        <v>0.99708951515581745</v>
      </c>
      <c r="Q64" s="75">
        <f t="shared" si="17"/>
        <v>0</v>
      </c>
      <c r="R64" s="75">
        <v>0</v>
      </c>
      <c r="S64" s="73">
        <f t="shared" si="24"/>
        <v>0</v>
      </c>
      <c r="T64" s="78">
        <f t="shared" si="25"/>
        <v>0</v>
      </c>
      <c r="U64" s="79"/>
      <c r="V64" s="75">
        <f t="shared" ca="1" si="26"/>
        <v>0</v>
      </c>
      <c r="W64" s="74">
        <f>'11取引基本表'!BQ62/'11取引基本表'!$BQ$70</f>
        <v>1.2618141718099571E-2</v>
      </c>
      <c r="X64" s="75">
        <f t="shared" ca="1" si="27"/>
        <v>0</v>
      </c>
      <c r="Y64" s="77">
        <f t="shared" si="18"/>
        <v>0.99708951515581745</v>
      </c>
      <c r="Z64" s="75">
        <f t="shared" ca="1" si="19"/>
        <v>0</v>
      </c>
      <c r="AA64" s="75">
        <f ca="1"/>
        <v>0</v>
      </c>
      <c r="AB64" s="75">
        <f t="shared" ca="1" si="28"/>
        <v>0</v>
      </c>
      <c r="AC64" s="78">
        <f t="shared" ca="1" si="29"/>
        <v>0</v>
      </c>
      <c r="AD64" s="76">
        <f t="shared" ca="1" si="30"/>
        <v>0</v>
      </c>
      <c r="AE64" s="75">
        <f t="shared" ca="1" si="31"/>
        <v>0</v>
      </c>
      <c r="AF64" s="78">
        <f t="shared" ca="1" si="32"/>
        <v>0</v>
      </c>
      <c r="AG64" s="76">
        <f>J64*'20就業誘発係数'!$D61</f>
        <v>0</v>
      </c>
      <c r="AH64" s="75">
        <f>R64*'20就業誘発係数'!$D61</f>
        <v>0</v>
      </c>
      <c r="AI64" s="75">
        <f ca="1">AA64*'20就業誘発係数'!$D61</f>
        <v>0</v>
      </c>
      <c r="AJ64" s="78">
        <f t="shared" ca="1" si="20"/>
        <v>0</v>
      </c>
      <c r="AK64" s="76">
        <f>J64*'30雇用誘発係数'!$D61</f>
        <v>0</v>
      </c>
      <c r="AL64" s="75">
        <f>R64*'30雇用誘発係数'!$D61</f>
        <v>0</v>
      </c>
      <c r="AM64" s="75">
        <f ca="1">AA64*'30雇用誘発係数'!$D61</f>
        <v>0</v>
      </c>
      <c r="AN64" s="78">
        <f t="shared" ca="1" si="21"/>
        <v>0</v>
      </c>
      <c r="AO64" s="25" t="s">
        <v>303</v>
      </c>
    </row>
    <row r="65" spans="1:41" x14ac:dyDescent="0.2">
      <c r="A65" s="34" t="s">
        <v>296</v>
      </c>
      <c r="B65" s="35" t="s">
        <v>516</v>
      </c>
      <c r="C65" s="299"/>
      <c r="D65" s="269">
        <v>0</v>
      </c>
      <c r="E65" s="269">
        <v>0</v>
      </c>
      <c r="F65" s="274">
        <f t="shared" si="14"/>
        <v>0</v>
      </c>
      <c r="G65" s="277">
        <f t="shared" si="15"/>
        <v>0</v>
      </c>
      <c r="H65" s="286">
        <f t="shared" si="33"/>
        <v>0</v>
      </c>
      <c r="I65" s="282">
        <f>1-(-'11取引基本表'!CQ63/('11取引基本表'!BW63))</f>
        <v>0.73047709099106428</v>
      </c>
      <c r="J65" s="73">
        <f t="shared" si="16"/>
        <v>0</v>
      </c>
      <c r="K65" s="74">
        <v>0.63833167506499344</v>
      </c>
      <c r="L65" s="73">
        <f t="shared" si="22"/>
        <v>0</v>
      </c>
      <c r="M65" s="74">
        <v>0.34522739673267644</v>
      </c>
      <c r="N65" s="75">
        <f t="shared" si="23"/>
        <v>0</v>
      </c>
      <c r="O65" s="76">
        <v>0</v>
      </c>
      <c r="P65" s="77">
        <f>1-(-'11取引基本表'!CQ63/('11取引基本表'!BW63))</f>
        <v>0.73047709099106428</v>
      </c>
      <c r="Q65" s="75">
        <f t="shared" si="17"/>
        <v>0</v>
      </c>
      <c r="R65" s="75">
        <v>0</v>
      </c>
      <c r="S65" s="73">
        <f t="shared" si="24"/>
        <v>0</v>
      </c>
      <c r="T65" s="78">
        <f t="shared" si="25"/>
        <v>0</v>
      </c>
      <c r="U65" s="79"/>
      <c r="V65" s="75">
        <f t="shared" ca="1" si="26"/>
        <v>0</v>
      </c>
      <c r="W65" s="74">
        <f>'11取引基本表'!BQ63/'11取引基本表'!$BQ$70</f>
        <v>1.9034023660098265E-2</v>
      </c>
      <c r="X65" s="75">
        <f t="shared" ca="1" si="27"/>
        <v>0</v>
      </c>
      <c r="Y65" s="77">
        <f t="shared" si="18"/>
        <v>0.73047709099106428</v>
      </c>
      <c r="Z65" s="75">
        <f t="shared" ca="1" si="19"/>
        <v>0</v>
      </c>
      <c r="AA65" s="75">
        <f ca="1"/>
        <v>0</v>
      </c>
      <c r="AB65" s="75">
        <f t="shared" ca="1" si="28"/>
        <v>0</v>
      </c>
      <c r="AC65" s="78">
        <f t="shared" ca="1" si="29"/>
        <v>0</v>
      </c>
      <c r="AD65" s="76">
        <f t="shared" ca="1" si="30"/>
        <v>0</v>
      </c>
      <c r="AE65" s="75">
        <f t="shared" ca="1" si="31"/>
        <v>0</v>
      </c>
      <c r="AF65" s="78">
        <f t="shared" ca="1" si="32"/>
        <v>0</v>
      </c>
      <c r="AG65" s="76">
        <f>J65*'20就業誘発係数'!$D62</f>
        <v>0</v>
      </c>
      <c r="AH65" s="75">
        <f>R65*'20就業誘発係数'!$D62</f>
        <v>0</v>
      </c>
      <c r="AI65" s="75">
        <f ca="1">AA65*'20就業誘発係数'!$D62</f>
        <v>0</v>
      </c>
      <c r="AJ65" s="78">
        <f t="shared" ca="1" si="20"/>
        <v>0</v>
      </c>
      <c r="AK65" s="76">
        <f>J65*'30雇用誘発係数'!$D62</f>
        <v>0</v>
      </c>
      <c r="AL65" s="75">
        <f>R65*'30雇用誘発係数'!$D62</f>
        <v>0</v>
      </c>
      <c r="AM65" s="75">
        <f ca="1">AA65*'30雇用誘発係数'!$D62</f>
        <v>0</v>
      </c>
      <c r="AN65" s="78">
        <f t="shared" ca="1" si="21"/>
        <v>0</v>
      </c>
      <c r="AO65" s="25" t="s">
        <v>303</v>
      </c>
    </row>
    <row r="66" spans="1:41" x14ac:dyDescent="0.2">
      <c r="A66" s="34" t="s">
        <v>297</v>
      </c>
      <c r="B66" s="35" t="s">
        <v>517</v>
      </c>
      <c r="C66" s="299"/>
      <c r="D66" s="269">
        <v>0</v>
      </c>
      <c r="E66" s="269">
        <v>0</v>
      </c>
      <c r="F66" s="274">
        <f t="shared" si="14"/>
        <v>0</v>
      </c>
      <c r="G66" s="277">
        <f t="shared" si="15"/>
        <v>0</v>
      </c>
      <c r="H66" s="286">
        <f t="shared" si="33"/>
        <v>0</v>
      </c>
      <c r="I66" s="282">
        <f>1-(-'11取引基本表'!CQ64/('11取引基本表'!BW64))</f>
        <v>0.69146963375057946</v>
      </c>
      <c r="J66" s="73">
        <f t="shared" si="16"/>
        <v>0</v>
      </c>
      <c r="K66" s="74">
        <v>0.46908185559676846</v>
      </c>
      <c r="L66" s="73">
        <f t="shared" si="22"/>
        <v>0</v>
      </c>
      <c r="M66" s="74">
        <v>0.25069864336161779</v>
      </c>
      <c r="N66" s="75">
        <f t="shared" si="23"/>
        <v>0</v>
      </c>
      <c r="O66" s="76">
        <v>0</v>
      </c>
      <c r="P66" s="77">
        <f>1-(-'11取引基本表'!CQ64/('11取引基本表'!BW64))</f>
        <v>0.69146963375057946</v>
      </c>
      <c r="Q66" s="75">
        <f t="shared" si="17"/>
        <v>0</v>
      </c>
      <c r="R66" s="75">
        <v>0</v>
      </c>
      <c r="S66" s="73">
        <f t="shared" si="24"/>
        <v>0</v>
      </c>
      <c r="T66" s="78">
        <f t="shared" si="25"/>
        <v>0</v>
      </c>
      <c r="U66" s="79"/>
      <c r="V66" s="75">
        <f t="shared" ca="1" si="26"/>
        <v>0</v>
      </c>
      <c r="W66" s="74">
        <f>'11取引基本表'!BQ64/'11取引基本表'!$BQ$70</f>
        <v>1.2984763543356639E-2</v>
      </c>
      <c r="X66" s="75">
        <f t="shared" ca="1" si="27"/>
        <v>0</v>
      </c>
      <c r="Y66" s="77">
        <f t="shared" si="18"/>
        <v>0.69146963375057946</v>
      </c>
      <c r="Z66" s="75">
        <f t="shared" ca="1" si="19"/>
        <v>0</v>
      </c>
      <c r="AA66" s="75">
        <f ca="1"/>
        <v>0</v>
      </c>
      <c r="AB66" s="75">
        <f t="shared" ca="1" si="28"/>
        <v>0</v>
      </c>
      <c r="AC66" s="78">
        <f t="shared" ca="1" si="29"/>
        <v>0</v>
      </c>
      <c r="AD66" s="76">
        <f t="shared" ca="1" si="30"/>
        <v>0</v>
      </c>
      <c r="AE66" s="75">
        <f t="shared" ca="1" si="31"/>
        <v>0</v>
      </c>
      <c r="AF66" s="78">
        <f t="shared" ca="1" si="32"/>
        <v>0</v>
      </c>
      <c r="AG66" s="76">
        <f>J66*'20就業誘発係数'!$D63</f>
        <v>0</v>
      </c>
      <c r="AH66" s="75">
        <f>R66*'20就業誘発係数'!$D63</f>
        <v>0</v>
      </c>
      <c r="AI66" s="75">
        <f ca="1">AA66*'20就業誘発係数'!$D63</f>
        <v>0</v>
      </c>
      <c r="AJ66" s="78">
        <f t="shared" ca="1" si="20"/>
        <v>0</v>
      </c>
      <c r="AK66" s="76">
        <f>J66*'30雇用誘発係数'!$D63</f>
        <v>0</v>
      </c>
      <c r="AL66" s="75">
        <f>R66*'30雇用誘発係数'!$D63</f>
        <v>0</v>
      </c>
      <c r="AM66" s="75">
        <f ca="1">AA66*'30雇用誘発係数'!$D63</f>
        <v>0</v>
      </c>
      <c r="AN66" s="78">
        <f t="shared" ca="1" si="21"/>
        <v>0</v>
      </c>
      <c r="AO66" s="25" t="s">
        <v>303</v>
      </c>
    </row>
    <row r="67" spans="1:41" x14ac:dyDescent="0.2">
      <c r="A67" s="36" t="s">
        <v>298</v>
      </c>
      <c r="B67" s="37" t="s">
        <v>518</v>
      </c>
      <c r="C67" s="300"/>
      <c r="D67" s="270">
        <v>0</v>
      </c>
      <c r="E67" s="270">
        <v>0</v>
      </c>
      <c r="F67" s="275">
        <f t="shared" si="14"/>
        <v>0</v>
      </c>
      <c r="G67" s="279">
        <f t="shared" si="15"/>
        <v>0</v>
      </c>
      <c r="H67" s="287">
        <f t="shared" si="33"/>
        <v>0</v>
      </c>
      <c r="I67" s="283">
        <f>1-(-'11取引基本表'!CQ65/('11取引基本表'!BW65))</f>
        <v>0.85257311753629061</v>
      </c>
      <c r="J67" s="80">
        <f t="shared" si="16"/>
        <v>0</v>
      </c>
      <c r="K67" s="81">
        <v>0.38237691756626563</v>
      </c>
      <c r="L67" s="80">
        <f t="shared" si="22"/>
        <v>0</v>
      </c>
      <c r="M67" s="81">
        <v>0.2695585583360095</v>
      </c>
      <c r="N67" s="82">
        <f t="shared" si="23"/>
        <v>0</v>
      </c>
      <c r="O67" s="83">
        <v>0</v>
      </c>
      <c r="P67" s="84">
        <f>1-(-'11取引基本表'!CQ65/('11取引基本表'!BW65))</f>
        <v>0.85257311753629061</v>
      </c>
      <c r="Q67" s="82">
        <f t="shared" si="17"/>
        <v>0</v>
      </c>
      <c r="R67" s="82">
        <v>0</v>
      </c>
      <c r="S67" s="80">
        <f t="shared" si="24"/>
        <v>0</v>
      </c>
      <c r="T67" s="85">
        <f t="shared" si="25"/>
        <v>0</v>
      </c>
      <c r="U67" s="86"/>
      <c r="V67" s="82">
        <f t="shared" ca="1" si="26"/>
        <v>0</v>
      </c>
      <c r="W67" s="81">
        <f>'11取引基本表'!BQ65/'11取引基本表'!$BQ$70</f>
        <v>3.5806250469102727E-2</v>
      </c>
      <c r="X67" s="82">
        <f t="shared" ca="1" si="27"/>
        <v>0</v>
      </c>
      <c r="Y67" s="84">
        <f t="shared" si="18"/>
        <v>0.85257311753629061</v>
      </c>
      <c r="Z67" s="82">
        <f t="shared" ca="1" si="19"/>
        <v>0</v>
      </c>
      <c r="AA67" s="82">
        <f ca="1"/>
        <v>0</v>
      </c>
      <c r="AB67" s="82">
        <f t="shared" ca="1" si="28"/>
        <v>0</v>
      </c>
      <c r="AC67" s="85">
        <f t="shared" ca="1" si="29"/>
        <v>0</v>
      </c>
      <c r="AD67" s="83">
        <f t="shared" ca="1" si="30"/>
        <v>0</v>
      </c>
      <c r="AE67" s="82">
        <f t="shared" ca="1" si="31"/>
        <v>0</v>
      </c>
      <c r="AF67" s="85">
        <f t="shared" ca="1" si="32"/>
        <v>0</v>
      </c>
      <c r="AG67" s="83">
        <f>J67*'20就業誘発係数'!$D64</f>
        <v>0</v>
      </c>
      <c r="AH67" s="82">
        <f>R67*'20就業誘発係数'!$D64</f>
        <v>0</v>
      </c>
      <c r="AI67" s="82">
        <f ca="1">AA67*'20就業誘発係数'!$D64</f>
        <v>0</v>
      </c>
      <c r="AJ67" s="85">
        <f t="shared" ca="1" si="20"/>
        <v>0</v>
      </c>
      <c r="AK67" s="83">
        <f>J67*'30雇用誘発係数'!$D64</f>
        <v>0</v>
      </c>
      <c r="AL67" s="82">
        <f>R67*'30雇用誘発係数'!$D64</f>
        <v>0</v>
      </c>
      <c r="AM67" s="82">
        <f ca="1">AA67*'30雇用誘発係数'!$D64</f>
        <v>0</v>
      </c>
      <c r="AN67" s="85">
        <f t="shared" ca="1" si="21"/>
        <v>0</v>
      </c>
      <c r="AO67" s="25" t="s">
        <v>303</v>
      </c>
    </row>
    <row r="68" spans="1:41" x14ac:dyDescent="0.2">
      <c r="A68" s="38" t="s">
        <v>299</v>
      </c>
      <c r="B68" s="39" t="s">
        <v>519</v>
      </c>
      <c r="C68" s="297"/>
      <c r="D68" s="272">
        <v>0</v>
      </c>
      <c r="E68" s="272">
        <v>0</v>
      </c>
      <c r="F68" s="280">
        <f t="shared" si="14"/>
        <v>0</v>
      </c>
      <c r="G68" s="280">
        <f t="shared" si="15"/>
        <v>0</v>
      </c>
      <c r="H68" s="288">
        <f t="shared" si="33"/>
        <v>0</v>
      </c>
      <c r="I68" s="284">
        <f>1-(-'11取引基本表'!CQ66/('11取引基本表'!BW66))</f>
        <v>0.76870684391000044</v>
      </c>
      <c r="J68" s="87">
        <f t="shared" si="16"/>
        <v>0</v>
      </c>
      <c r="K68" s="88">
        <v>0.69336063806854931</v>
      </c>
      <c r="L68" s="87">
        <f t="shared" si="22"/>
        <v>0</v>
      </c>
      <c r="M68" s="88">
        <v>0.21545591722353954</v>
      </c>
      <c r="N68" s="89">
        <f t="shared" si="23"/>
        <v>0</v>
      </c>
      <c r="O68" s="90">
        <v>0</v>
      </c>
      <c r="P68" s="91">
        <f>1-(-'11取引基本表'!CQ66/('11取引基本表'!BW66))</f>
        <v>0.76870684391000044</v>
      </c>
      <c r="Q68" s="89">
        <f t="shared" si="17"/>
        <v>0</v>
      </c>
      <c r="R68" s="89">
        <v>0</v>
      </c>
      <c r="S68" s="87">
        <f t="shared" si="24"/>
        <v>0</v>
      </c>
      <c r="T68" s="92">
        <f t="shared" si="25"/>
        <v>0</v>
      </c>
      <c r="U68" s="93"/>
      <c r="V68" s="89">
        <f t="shared" ca="1" si="26"/>
        <v>0</v>
      </c>
      <c r="W68" s="88">
        <f>'11取引基本表'!BQ66/'11取引基本表'!$BQ$70</f>
        <v>2.7450448317869781E-2</v>
      </c>
      <c r="X68" s="89">
        <f t="shared" ca="1" si="27"/>
        <v>0</v>
      </c>
      <c r="Y68" s="91">
        <f t="shared" si="18"/>
        <v>0.76870684391000044</v>
      </c>
      <c r="Z68" s="89">
        <f t="shared" ca="1" si="19"/>
        <v>0</v>
      </c>
      <c r="AA68" s="89">
        <f ca="1"/>
        <v>0</v>
      </c>
      <c r="AB68" s="89">
        <f t="shared" ca="1" si="28"/>
        <v>0</v>
      </c>
      <c r="AC68" s="92">
        <f t="shared" ca="1" si="29"/>
        <v>0</v>
      </c>
      <c r="AD68" s="90">
        <f t="shared" ca="1" si="30"/>
        <v>0</v>
      </c>
      <c r="AE68" s="89">
        <f t="shared" ca="1" si="31"/>
        <v>0</v>
      </c>
      <c r="AF68" s="92">
        <f t="shared" ca="1" si="32"/>
        <v>0</v>
      </c>
      <c r="AG68" s="90">
        <f>J68*'20就業誘発係数'!$D65</f>
        <v>0</v>
      </c>
      <c r="AH68" s="89">
        <f>R68*'20就業誘発係数'!$D65</f>
        <v>0</v>
      </c>
      <c r="AI68" s="89">
        <f ca="1">AA68*'20就業誘発係数'!$D65</f>
        <v>0</v>
      </c>
      <c r="AJ68" s="92">
        <f t="shared" ca="1" si="20"/>
        <v>0</v>
      </c>
      <c r="AK68" s="90">
        <f>J68*'30雇用誘発係数'!$D65</f>
        <v>0</v>
      </c>
      <c r="AL68" s="89">
        <f>R68*'30雇用誘発係数'!$D65</f>
        <v>0</v>
      </c>
      <c r="AM68" s="89">
        <f ca="1">AA68*'30雇用誘発係数'!$D65</f>
        <v>0</v>
      </c>
      <c r="AN68" s="92">
        <f t="shared" ca="1" si="21"/>
        <v>0</v>
      </c>
      <c r="AO68" s="25" t="s">
        <v>303</v>
      </c>
    </row>
    <row r="69" spans="1:41" x14ac:dyDescent="0.2">
      <c r="A69" s="34" t="s">
        <v>300</v>
      </c>
      <c r="B69" s="35" t="s">
        <v>520</v>
      </c>
      <c r="C69" s="297"/>
      <c r="D69" s="272">
        <v>7.8959306765999065E-5</v>
      </c>
      <c r="E69" s="272">
        <v>2.7994663307945123E-5</v>
      </c>
      <c r="F69" s="280">
        <f t="shared" si="14"/>
        <v>0</v>
      </c>
      <c r="G69" s="280">
        <f t="shared" si="15"/>
        <v>0</v>
      </c>
      <c r="H69" s="286">
        <f t="shared" si="33"/>
        <v>0</v>
      </c>
      <c r="I69" s="282">
        <f>1-(-'11取引基本表'!CQ67/('11取引基本表'!BW67))</f>
        <v>0.95089912578701818</v>
      </c>
      <c r="J69" s="73">
        <f t="shared" si="16"/>
        <v>0</v>
      </c>
      <c r="K69" s="74">
        <v>0.68139587582143668</v>
      </c>
      <c r="L69" s="73">
        <f t="shared" si="22"/>
        <v>0</v>
      </c>
      <c r="M69" s="74">
        <v>0.26852481305234532</v>
      </c>
      <c r="N69" s="75">
        <f t="shared" si="23"/>
        <v>0</v>
      </c>
      <c r="O69" s="76">
        <v>0</v>
      </c>
      <c r="P69" s="77">
        <f>1-(-'11取引基本表'!CQ67/('11取引基本表'!BW67))</f>
        <v>0.95089912578701818</v>
      </c>
      <c r="Q69" s="75">
        <f t="shared" si="17"/>
        <v>0</v>
      </c>
      <c r="R69" s="75">
        <v>0</v>
      </c>
      <c r="S69" s="73">
        <f t="shared" si="24"/>
        <v>0</v>
      </c>
      <c r="T69" s="78">
        <f t="shared" si="25"/>
        <v>0</v>
      </c>
      <c r="U69" s="79"/>
      <c r="V69" s="75">
        <f t="shared" ca="1" si="26"/>
        <v>0</v>
      </c>
      <c r="W69" s="74">
        <f>'11取引基本表'!BQ67/'11取引基本表'!$BQ$70</f>
        <v>2.6646478409727316E-2</v>
      </c>
      <c r="X69" s="75">
        <f t="shared" ca="1" si="27"/>
        <v>0</v>
      </c>
      <c r="Y69" s="77">
        <f t="shared" si="18"/>
        <v>0.95089912578701818</v>
      </c>
      <c r="Z69" s="75">
        <f t="shared" ca="1" si="19"/>
        <v>0</v>
      </c>
      <c r="AA69" s="75">
        <f ca="1"/>
        <v>0</v>
      </c>
      <c r="AB69" s="75">
        <f t="shared" ca="1" si="28"/>
        <v>0</v>
      </c>
      <c r="AC69" s="78">
        <f t="shared" ca="1" si="29"/>
        <v>0</v>
      </c>
      <c r="AD69" s="76">
        <f t="shared" ca="1" si="30"/>
        <v>0</v>
      </c>
      <c r="AE69" s="75">
        <f t="shared" ca="1" si="31"/>
        <v>0</v>
      </c>
      <c r="AF69" s="78">
        <f t="shared" ca="1" si="32"/>
        <v>0</v>
      </c>
      <c r="AG69" s="76">
        <f>J69*'20就業誘発係数'!$D67</f>
        <v>0</v>
      </c>
      <c r="AH69" s="75">
        <f>R69*'20就業誘発係数'!$D67</f>
        <v>0</v>
      </c>
      <c r="AI69" s="75">
        <f ca="1">AA69*'20就業誘発係数'!$D67</f>
        <v>0</v>
      </c>
      <c r="AJ69" s="78">
        <f t="shared" ca="1" si="20"/>
        <v>0</v>
      </c>
      <c r="AK69" s="76">
        <f>J69*'30雇用誘発係数'!$D67</f>
        <v>0</v>
      </c>
      <c r="AL69" s="75">
        <f>R69*'30雇用誘発係数'!$D67</f>
        <v>0</v>
      </c>
      <c r="AM69" s="75">
        <f ca="1">AA69*'30雇用誘発係数'!$D67</f>
        <v>0</v>
      </c>
      <c r="AN69" s="78">
        <f t="shared" ca="1" si="21"/>
        <v>0</v>
      </c>
      <c r="AO69" s="25" t="s">
        <v>97</v>
      </c>
    </row>
    <row r="70" spans="1:41" x14ac:dyDescent="0.2">
      <c r="A70" s="34" t="s">
        <v>301</v>
      </c>
      <c r="B70" s="35" t="s">
        <v>521</v>
      </c>
      <c r="C70" s="297"/>
      <c r="D70" s="272">
        <v>0</v>
      </c>
      <c r="E70" s="272">
        <v>0</v>
      </c>
      <c r="F70" s="280">
        <f t="shared" si="14"/>
        <v>0</v>
      </c>
      <c r="G70" s="280">
        <f t="shared" si="15"/>
        <v>0</v>
      </c>
      <c r="H70" s="330">
        <f t="shared" si="33"/>
        <v>0</v>
      </c>
      <c r="I70" s="282">
        <f>1-(-'11取引基本表'!CQ68/('11取引基本表'!BW68))</f>
        <v>1</v>
      </c>
      <c r="J70" s="73">
        <f t="shared" si="16"/>
        <v>0</v>
      </c>
      <c r="K70" s="74">
        <v>0</v>
      </c>
      <c r="L70" s="73">
        <f t="shared" si="22"/>
        <v>0</v>
      </c>
      <c r="M70" s="74">
        <v>0</v>
      </c>
      <c r="N70" s="75">
        <f t="shared" si="23"/>
        <v>0</v>
      </c>
      <c r="O70" s="76">
        <v>0</v>
      </c>
      <c r="P70" s="77">
        <f>1-(-'11取引基本表'!CQ68/('11取引基本表'!BW68))</f>
        <v>1</v>
      </c>
      <c r="Q70" s="75">
        <f t="shared" ref="Q70" si="34">O70*P70</f>
        <v>0</v>
      </c>
      <c r="R70" s="75">
        <v>0</v>
      </c>
      <c r="S70" s="73">
        <f t="shared" ref="S70" si="35">R70*K70</f>
        <v>0</v>
      </c>
      <c r="T70" s="78">
        <f t="shared" ref="T70" si="36">R70*M70</f>
        <v>0</v>
      </c>
      <c r="U70" s="79"/>
      <c r="V70" s="75">
        <f t="shared" ca="1" si="26"/>
        <v>0</v>
      </c>
      <c r="W70" s="74">
        <f>'11取引基本表'!BQ68/'11取引基本表'!$BQ$70</f>
        <v>0</v>
      </c>
      <c r="X70" s="75">
        <f t="shared" ca="1" si="27"/>
        <v>0</v>
      </c>
      <c r="Y70" s="77">
        <f t="shared" ref="Y70" si="37">P70</f>
        <v>1</v>
      </c>
      <c r="Z70" s="75">
        <f t="shared" ca="1" si="19"/>
        <v>0</v>
      </c>
      <c r="AA70" s="75">
        <f ca="1"/>
        <v>0</v>
      </c>
      <c r="AB70" s="75">
        <f t="shared" ref="AB70" ca="1" si="38">K70*AA70</f>
        <v>0</v>
      </c>
      <c r="AC70" s="78">
        <f t="shared" ref="AC70" ca="1" si="39">M70*AA70</f>
        <v>0</v>
      </c>
      <c r="AD70" s="76">
        <f t="shared" ref="AD70" ca="1" si="40">J70+R70+AA70</f>
        <v>0</v>
      </c>
      <c r="AE70" s="75">
        <f t="shared" ref="AE70" ca="1" si="41">L70+S70+AB70</f>
        <v>0</v>
      </c>
      <c r="AF70" s="78">
        <f t="shared" ref="AF70" ca="1" si="42">N70+T70+AC70</f>
        <v>0</v>
      </c>
      <c r="AG70" s="76">
        <f>J70*'20就業誘発係数'!$D68</f>
        <v>0</v>
      </c>
      <c r="AH70" s="75">
        <f>R70*'20就業誘発係数'!$D68</f>
        <v>0</v>
      </c>
      <c r="AI70" s="75">
        <f ca="1">AA70*'20就業誘発係数'!$D68</f>
        <v>0</v>
      </c>
      <c r="AJ70" s="78">
        <f t="shared" ref="AJ70" ca="1" si="43">SUM(AG70:AI70)</f>
        <v>0</v>
      </c>
      <c r="AK70" s="76">
        <f>J70*'30雇用誘発係数'!$D68</f>
        <v>0</v>
      </c>
      <c r="AL70" s="75">
        <f>R70*'30雇用誘発係数'!$D68</f>
        <v>0</v>
      </c>
      <c r="AM70" s="75">
        <f ca="1">AA70*'30雇用誘発係数'!$D68</f>
        <v>0</v>
      </c>
      <c r="AN70" s="78">
        <f t="shared" ref="AN70" ca="1" si="44">SUM(AK70:AM70)</f>
        <v>0</v>
      </c>
      <c r="AO70" s="25" t="s">
        <v>90</v>
      </c>
    </row>
    <row r="71" spans="1:41" ht="12.5" thickBot="1" x14ac:dyDescent="0.25">
      <c r="A71" s="34" t="s">
        <v>459</v>
      </c>
      <c r="B71" s="35" t="s">
        <v>522</v>
      </c>
      <c r="C71" s="297"/>
      <c r="D71" s="272">
        <v>2.3745062895242985E-2</v>
      </c>
      <c r="E71" s="272">
        <v>3.0405128280578508E-2</v>
      </c>
      <c r="F71" s="280">
        <f t="shared" si="14"/>
        <v>0</v>
      </c>
      <c r="G71" s="280">
        <f t="shared" si="15"/>
        <v>0</v>
      </c>
      <c r="H71" s="289">
        <f t="shared" si="33"/>
        <v>0</v>
      </c>
      <c r="I71" s="282">
        <f>1-(-'11取引基本表'!CQ69/('11取引基本表'!BW69))</f>
        <v>0.29264671407361098</v>
      </c>
      <c r="J71" s="73">
        <f t="shared" si="16"/>
        <v>0</v>
      </c>
      <c r="K71" s="74">
        <v>0.4751795192007493</v>
      </c>
      <c r="L71" s="73">
        <f t="shared" si="22"/>
        <v>0</v>
      </c>
      <c r="M71" s="74">
        <v>1.2878551358101779E-2</v>
      </c>
      <c r="N71" s="75">
        <f t="shared" si="23"/>
        <v>0</v>
      </c>
      <c r="O71" s="76">
        <v>0</v>
      </c>
      <c r="P71" s="77">
        <f>1-(-'11取引基本表'!CQ69/('11取引基本表'!BW69))</f>
        <v>0.29264671407361098</v>
      </c>
      <c r="Q71" s="75">
        <f t="shared" si="17"/>
        <v>0</v>
      </c>
      <c r="R71" s="75">
        <v>0</v>
      </c>
      <c r="S71" s="73">
        <f t="shared" si="24"/>
        <v>0</v>
      </c>
      <c r="T71" s="78">
        <f t="shared" si="25"/>
        <v>0</v>
      </c>
      <c r="U71" s="79"/>
      <c r="V71" s="75">
        <f t="shared" ca="1" si="26"/>
        <v>0</v>
      </c>
      <c r="W71" s="74">
        <f>'11取引基本表'!BQ69/'11取引基本表'!$BQ$70</f>
        <v>3.7528218333400693E-5</v>
      </c>
      <c r="X71" s="75">
        <f t="shared" ca="1" si="27"/>
        <v>0</v>
      </c>
      <c r="Y71" s="77">
        <f t="shared" si="18"/>
        <v>0.29264671407361098</v>
      </c>
      <c r="Z71" s="75">
        <f t="shared" ca="1" si="19"/>
        <v>0</v>
      </c>
      <c r="AA71" s="75">
        <f ca="1"/>
        <v>0</v>
      </c>
      <c r="AB71" s="75">
        <f t="shared" ca="1" si="28"/>
        <v>0</v>
      </c>
      <c r="AC71" s="78">
        <f t="shared" ca="1" si="29"/>
        <v>0</v>
      </c>
      <c r="AD71" s="76">
        <f t="shared" ca="1" si="30"/>
        <v>0</v>
      </c>
      <c r="AE71" s="75">
        <f t="shared" ca="1" si="31"/>
        <v>0</v>
      </c>
      <c r="AF71" s="78">
        <f t="shared" ca="1" si="32"/>
        <v>0</v>
      </c>
      <c r="AG71" s="76">
        <f>J71*'20就業誘発係数'!$D69</f>
        <v>0</v>
      </c>
      <c r="AH71" s="75">
        <f>R71*'20就業誘発係数'!$D69</f>
        <v>0</v>
      </c>
      <c r="AI71" s="75">
        <f ca="1">AA71*'20就業誘発係数'!$D69</f>
        <v>0</v>
      </c>
      <c r="AJ71" s="78">
        <f t="shared" ca="1" si="20"/>
        <v>0</v>
      </c>
      <c r="AK71" s="76">
        <f>J71*'30雇用誘発係数'!$D69</f>
        <v>0</v>
      </c>
      <c r="AL71" s="75">
        <f>R71*'30雇用誘発係数'!$D69</f>
        <v>0</v>
      </c>
      <c r="AM71" s="75">
        <f ca="1">AA71*'30雇用誘発係数'!$D69</f>
        <v>0</v>
      </c>
      <c r="AN71" s="78">
        <f t="shared" ca="1" si="21"/>
        <v>0</v>
      </c>
      <c r="AO71" s="25" t="s">
        <v>350</v>
      </c>
    </row>
    <row r="72" spans="1:41" ht="13" thickTop="1" thickBot="1" x14ac:dyDescent="0.25">
      <c r="A72" s="40"/>
      <c r="B72" s="41" t="s">
        <v>8</v>
      </c>
      <c r="C72" s="266">
        <f>SUM(C8:C71)</f>
        <v>0</v>
      </c>
      <c r="D72" s="265"/>
      <c r="E72" s="265"/>
      <c r="F72" s="329">
        <f>SUM(F8:F71)</f>
        <v>0</v>
      </c>
      <c r="G72" s="266">
        <f t="shared" ref="G72" si="45">SUM(G8:G71)</f>
        <v>0</v>
      </c>
      <c r="H72" s="97">
        <f>SUM(H8:H71)</f>
        <v>0</v>
      </c>
      <c r="I72" s="94"/>
      <c r="J72" s="95">
        <f>SUM(J8:J71)</f>
        <v>0</v>
      </c>
      <c r="K72" s="94"/>
      <c r="L72" s="95">
        <f>SUM(L8:L71)</f>
        <v>0</v>
      </c>
      <c r="M72" s="94"/>
      <c r="N72" s="96">
        <f>SUM(N8:N71)</f>
        <v>0</v>
      </c>
      <c r="O72" s="97">
        <v>0</v>
      </c>
      <c r="P72" s="98"/>
      <c r="Q72" s="96">
        <f>SUM(Q8:Q71)</f>
        <v>0</v>
      </c>
      <c r="R72" s="96">
        <f>SUM(R8:R71)</f>
        <v>0</v>
      </c>
      <c r="S72" s="95">
        <f>SUM(S8:S71)</f>
        <v>0</v>
      </c>
      <c r="T72" s="99">
        <f>SUM(T8:T71)</f>
        <v>0</v>
      </c>
      <c r="U72" s="100">
        <f ca="1">'13消費性向'!D2</f>
        <v>0.65816824510667427</v>
      </c>
      <c r="V72" s="96">
        <f ca="1">(T72+N72)*U72</f>
        <v>0</v>
      </c>
      <c r="W72" s="101">
        <v>1</v>
      </c>
      <c r="X72" s="96">
        <f ca="1">SUM(X8:X71)</f>
        <v>0</v>
      </c>
      <c r="Y72" s="102"/>
      <c r="Z72" s="96">
        <f t="shared" ref="Z72:AN72" ca="1" si="46">SUM(Z8:Z71)</f>
        <v>0</v>
      </c>
      <c r="AA72" s="96">
        <f t="shared" ca="1" si="46"/>
        <v>0</v>
      </c>
      <c r="AB72" s="96">
        <f t="shared" ca="1" si="46"/>
        <v>0</v>
      </c>
      <c r="AC72" s="99">
        <f t="shared" ca="1" si="46"/>
        <v>0</v>
      </c>
      <c r="AD72" s="97">
        <f t="shared" ca="1" si="46"/>
        <v>0</v>
      </c>
      <c r="AE72" s="96">
        <f t="shared" ca="1" si="46"/>
        <v>0</v>
      </c>
      <c r="AF72" s="124">
        <f t="shared" ca="1" si="46"/>
        <v>0</v>
      </c>
      <c r="AG72" s="97">
        <f t="shared" si="46"/>
        <v>0</v>
      </c>
      <c r="AH72" s="96">
        <f t="shared" si="46"/>
        <v>0</v>
      </c>
      <c r="AI72" s="96">
        <f t="shared" ca="1" si="46"/>
        <v>0</v>
      </c>
      <c r="AJ72" s="124">
        <f t="shared" ca="1" si="46"/>
        <v>0</v>
      </c>
      <c r="AK72" s="97">
        <f t="shared" si="46"/>
        <v>0</v>
      </c>
      <c r="AL72" s="96">
        <f t="shared" si="46"/>
        <v>0</v>
      </c>
      <c r="AM72" s="96">
        <f t="shared" ca="1" si="46"/>
        <v>0</v>
      </c>
      <c r="AN72" s="124">
        <f t="shared" ca="1" si="46"/>
        <v>0</v>
      </c>
    </row>
    <row r="73" spans="1:41" ht="12.5" thickTop="1" x14ac:dyDescent="0.2">
      <c r="A73" s="42"/>
      <c r="B73" s="35" t="s">
        <v>9</v>
      </c>
      <c r="H73" s="103"/>
      <c r="I73" s="104"/>
      <c r="J73" s="105"/>
      <c r="K73" s="106"/>
      <c r="L73" s="106"/>
      <c r="M73" s="104" t="s">
        <v>197</v>
      </c>
      <c r="N73" s="135">
        <f>O74-N72</f>
        <v>0</v>
      </c>
      <c r="O73" s="79">
        <v>0</v>
      </c>
      <c r="P73" s="103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</row>
    <row r="74" spans="1:41" x14ac:dyDescent="0.2">
      <c r="A74" s="42"/>
      <c r="B74" s="35" t="s">
        <v>10</v>
      </c>
      <c r="H74" s="103"/>
      <c r="I74" s="104"/>
      <c r="J74" s="105"/>
      <c r="K74" s="106"/>
      <c r="L74" s="106"/>
      <c r="M74" s="106"/>
      <c r="N74" s="106"/>
      <c r="O74" s="75">
        <v>0</v>
      </c>
      <c r="P74" s="103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</row>
    <row r="75" spans="1:41" x14ac:dyDescent="0.2">
      <c r="A75" s="42"/>
      <c r="B75" s="35" t="s">
        <v>11</v>
      </c>
      <c r="H75" s="103"/>
      <c r="I75" s="104"/>
      <c r="J75" s="105"/>
      <c r="K75" s="106"/>
      <c r="L75" s="106"/>
      <c r="M75" s="106"/>
      <c r="N75" s="106"/>
      <c r="O75" s="75">
        <v>0</v>
      </c>
      <c r="P75" s="103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</row>
    <row r="76" spans="1:41" x14ac:dyDescent="0.2">
      <c r="A76" s="42"/>
      <c r="B76" s="35" t="s">
        <v>12</v>
      </c>
      <c r="H76" s="103"/>
      <c r="I76" s="104"/>
      <c r="J76" s="105"/>
      <c r="K76" s="106"/>
      <c r="L76" s="106"/>
      <c r="M76" s="106"/>
      <c r="N76" s="106"/>
      <c r="O76" s="75">
        <v>0</v>
      </c>
      <c r="P76" s="103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</row>
    <row r="77" spans="1:41" x14ac:dyDescent="0.2">
      <c r="A77" s="42"/>
      <c r="B77" s="35" t="s">
        <v>13</v>
      </c>
      <c r="H77" s="103"/>
      <c r="I77" s="104"/>
      <c r="J77" s="105"/>
      <c r="K77" s="106"/>
      <c r="L77" s="106"/>
      <c r="M77" s="106"/>
      <c r="N77" s="106"/>
      <c r="O77" s="75">
        <v>0</v>
      </c>
      <c r="P77" s="103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</row>
    <row r="78" spans="1:41" x14ac:dyDescent="0.2">
      <c r="A78" s="42"/>
      <c r="B78" s="35" t="s">
        <v>14</v>
      </c>
      <c r="H78" s="103"/>
      <c r="I78" s="104"/>
      <c r="J78" s="105"/>
      <c r="K78" s="106"/>
      <c r="L78" s="106"/>
      <c r="M78" s="106"/>
      <c r="N78" s="106"/>
      <c r="O78" s="75">
        <v>0</v>
      </c>
      <c r="P78" s="103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</row>
    <row r="79" spans="1:41" s="43" customFormat="1" x14ac:dyDescent="0.2">
      <c r="A79" s="42"/>
      <c r="B79" s="35" t="s">
        <v>15</v>
      </c>
      <c r="C79" s="25"/>
      <c r="D79" s="25"/>
      <c r="E79" s="25"/>
      <c r="F79" s="25"/>
      <c r="G79" s="25"/>
      <c r="H79" s="103"/>
      <c r="I79" s="104"/>
      <c r="J79" s="105"/>
      <c r="K79" s="106"/>
      <c r="L79" s="106"/>
      <c r="M79" s="106"/>
      <c r="N79" s="106"/>
      <c r="O79" s="75">
        <v>0</v>
      </c>
      <c r="P79" s="103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</row>
    <row r="80" spans="1:41" s="43" customFormat="1" ht="12.5" thickBot="1" x14ac:dyDescent="0.25">
      <c r="A80" s="44"/>
      <c r="B80" s="45" t="s">
        <v>302</v>
      </c>
      <c r="C80" s="25"/>
      <c r="D80" s="25"/>
      <c r="E80" s="25"/>
      <c r="F80" s="25"/>
      <c r="G80" s="25"/>
      <c r="H80" s="103"/>
      <c r="I80" s="104"/>
      <c r="J80" s="105"/>
      <c r="K80" s="106"/>
      <c r="L80" s="106"/>
      <c r="M80" s="106"/>
      <c r="N80" s="106"/>
      <c r="O80" s="82">
        <v>0</v>
      </c>
      <c r="P80" s="103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</row>
    <row r="81" spans="1:40" ht="12.5" thickTop="1" x14ac:dyDescent="0.2">
      <c r="AG81" s="104"/>
      <c r="AH81" s="104"/>
      <c r="AI81" s="104"/>
      <c r="AJ81" s="104"/>
      <c r="AK81" s="104"/>
      <c r="AL81" s="104"/>
      <c r="AM81" s="104"/>
      <c r="AN81" s="104"/>
    </row>
    <row r="82" spans="1:40" x14ac:dyDescent="0.2">
      <c r="A82" s="17" t="s">
        <v>200</v>
      </c>
    </row>
    <row r="83" spans="1:40" x14ac:dyDescent="0.2">
      <c r="A83" s="17" t="s">
        <v>433</v>
      </c>
    </row>
    <row r="86" spans="1:40" ht="12.5" thickBot="1" x14ac:dyDescent="0.25"/>
    <row r="87" spans="1:40" ht="12.5" thickTop="1" x14ac:dyDescent="0.2">
      <c r="A87" s="596"/>
      <c r="B87" s="49" t="s">
        <v>0</v>
      </c>
      <c r="C87" s="598" t="s">
        <v>417</v>
      </c>
      <c r="H87" s="598" t="s">
        <v>16</v>
      </c>
      <c r="I87" s="590" t="s">
        <v>78</v>
      </c>
      <c r="J87" s="591"/>
      <c r="K87" s="591"/>
      <c r="L87" s="592"/>
      <c r="M87" s="590" t="s">
        <v>82</v>
      </c>
      <c r="N87" s="591"/>
      <c r="O87" s="591"/>
      <c r="P87" s="592"/>
      <c r="Q87" s="590" t="s">
        <v>83</v>
      </c>
      <c r="R87" s="591"/>
      <c r="S87" s="591"/>
      <c r="T87" s="592"/>
      <c r="U87" s="590" t="s">
        <v>102</v>
      </c>
      <c r="V87" s="591"/>
      <c r="W87" s="591"/>
      <c r="X87" s="592"/>
      <c r="Y87" s="590" t="s">
        <v>426</v>
      </c>
      <c r="Z87" s="591"/>
      <c r="AA87" s="591"/>
      <c r="AB87" s="592"/>
    </row>
    <row r="88" spans="1:40" x14ac:dyDescent="0.2">
      <c r="A88" s="597"/>
      <c r="B88" s="48" t="s">
        <v>77</v>
      </c>
      <c r="C88" s="599"/>
      <c r="H88" s="599"/>
      <c r="I88" s="47" t="s">
        <v>18</v>
      </c>
      <c r="J88" s="46" t="s">
        <v>79</v>
      </c>
      <c r="K88" s="46" t="s">
        <v>80</v>
      </c>
      <c r="L88" s="48" t="s">
        <v>81</v>
      </c>
      <c r="M88" s="47" t="s">
        <v>18</v>
      </c>
      <c r="N88" s="46" t="s">
        <v>79</v>
      </c>
      <c r="O88" s="46" t="s">
        <v>80</v>
      </c>
      <c r="P88" s="48" t="s">
        <v>81</v>
      </c>
      <c r="Q88" s="47" t="s">
        <v>18</v>
      </c>
      <c r="R88" s="46" t="s">
        <v>79</v>
      </c>
      <c r="S88" s="46" t="s">
        <v>80</v>
      </c>
      <c r="T88" s="48" t="s">
        <v>81</v>
      </c>
      <c r="U88" s="46" t="s">
        <v>18</v>
      </c>
      <c r="V88" s="46" t="s">
        <v>79</v>
      </c>
      <c r="W88" s="46" t="s">
        <v>80</v>
      </c>
      <c r="X88" s="48" t="s">
        <v>81</v>
      </c>
      <c r="Y88" s="46" t="s">
        <v>18</v>
      </c>
      <c r="Z88" s="46" t="s">
        <v>79</v>
      </c>
      <c r="AA88" s="46" t="s">
        <v>80</v>
      </c>
      <c r="AB88" s="48" t="s">
        <v>81</v>
      </c>
    </row>
    <row r="89" spans="1:40" x14ac:dyDescent="0.2">
      <c r="A89" s="597"/>
      <c r="B89" s="48" t="s">
        <v>84</v>
      </c>
      <c r="C89" s="290"/>
      <c r="H89" s="50"/>
      <c r="I89" s="51"/>
      <c r="J89" s="52"/>
      <c r="K89" s="52"/>
      <c r="L89" s="53"/>
      <c r="M89" s="54"/>
      <c r="N89" s="55"/>
      <c r="O89" s="55"/>
      <c r="P89" s="56"/>
      <c r="Q89" s="54"/>
      <c r="R89" s="55"/>
      <c r="S89" s="55"/>
      <c r="T89" s="56"/>
      <c r="U89" s="55"/>
      <c r="V89" s="55"/>
      <c r="W89" s="55"/>
      <c r="X89" s="56"/>
      <c r="Y89" s="55"/>
      <c r="Z89" s="55"/>
      <c r="AA89" s="55"/>
      <c r="AB89" s="56"/>
    </row>
    <row r="90" spans="1:40" x14ac:dyDescent="0.2">
      <c r="A90" s="54" t="s">
        <v>86</v>
      </c>
      <c r="B90" s="56" t="s">
        <v>65</v>
      </c>
      <c r="C90" s="107">
        <f t="shared" ref="C90:C102" si="47">ROUND(SUMIF($AO$8:$AO$71,$A90,$C$8:$C$71),)</f>
        <v>0</v>
      </c>
      <c r="H90" s="107">
        <f t="shared" ref="H90:H102" si="48">ROUND(SUMIF($AO$8:$AO$71,$A90,$H$8:$H$71),)</f>
        <v>0</v>
      </c>
      <c r="I90" s="51">
        <f t="shared" ref="I90:I102" si="49">ROUND(SUMIF($AO$8:$AO$71,$A90,$J$8:$J$71),)</f>
        <v>0</v>
      </c>
      <c r="J90" s="52">
        <f t="shared" ref="J90:J102" si="50">ROUND(SUMIF($AO$8:$AO$71,$A90,$R$8:$R$71),)</f>
        <v>0</v>
      </c>
      <c r="K90" s="52">
        <f t="shared" ref="K90:K102" ca="1" si="51">ROUND(SUMIF($AO$8:$AO$71,$A90,$AA$8:$AA$71),)</f>
        <v>0</v>
      </c>
      <c r="L90" s="53">
        <f t="shared" ref="L90:L102" ca="1" si="52">SUM(I90:K90)</f>
        <v>0</v>
      </c>
      <c r="M90" s="51">
        <f t="shared" ref="M90:M102" si="53">ROUND(SUMIF($AO$8:$AO$71,$A90,$L$8:$L$71),)</f>
        <v>0</v>
      </c>
      <c r="N90" s="52">
        <f t="shared" ref="N90:N102" si="54">ROUND(SUMIF($AO$8:$AO$71,$A90,$S$8:$S$71),)</f>
        <v>0</v>
      </c>
      <c r="O90" s="52">
        <f t="shared" ref="O90:O102" ca="1" si="55">ROUND(SUMIF($AO$8:$AO$71,$A90,$AB$8:$AB$71),)</f>
        <v>0</v>
      </c>
      <c r="P90" s="53">
        <f ca="1">SUM(M90:O90)</f>
        <v>0</v>
      </c>
      <c r="Q90" s="108">
        <f t="shared" ref="Q90:Q102" si="56">ROUND(SUMIF($AO$8:$AO$71,$A90,$N$8:$N$71),)</f>
        <v>0</v>
      </c>
      <c r="R90" s="52">
        <f t="shared" ref="R90:R102" si="57">ROUND(SUMIF($AO$8:$AO$71,$A90,$T$8:$T$71),)</f>
        <v>0</v>
      </c>
      <c r="S90" s="52">
        <f t="shared" ref="S90:S102" ca="1" si="58">ROUND(SUMIF($AO$8:$AO$71,$A90,$AC$8:$AC$71),)</f>
        <v>0</v>
      </c>
      <c r="T90" s="53">
        <f ca="1">SUM(Q90:S90)</f>
        <v>0</v>
      </c>
      <c r="U90" s="52">
        <f t="shared" ref="U90:U102" si="59">ROUND(SUMIF($AO$8:$AO$71,$A90,$AG$8:$AG$71),)</f>
        <v>0</v>
      </c>
      <c r="V90" s="52">
        <f t="shared" ref="V90:V102" si="60">ROUND(SUMIF($AO$8:$AO$71,$A90,$AH$8:$AH$71),)</f>
        <v>0</v>
      </c>
      <c r="W90" s="52">
        <f t="shared" ref="W90:W102" ca="1" si="61">ROUND(SUMIF($AO$8:$AO$71,$A90,$AI$8:$AI$71),)</f>
        <v>0</v>
      </c>
      <c r="X90" s="53">
        <f ca="1">SUM(U90:W90)</f>
        <v>0</v>
      </c>
      <c r="Y90" s="52">
        <f t="shared" ref="Y90:Y102" si="62">ROUND(SUMIF($AO$8:$AO$71,$A90,$AK$8:$AK$71),)</f>
        <v>0</v>
      </c>
      <c r="Z90" s="52">
        <f t="shared" ref="Z90:Z102" si="63">ROUND(SUMIF($AO$8:$AO$71,$A90,$AL$8:$AL$71),)</f>
        <v>0</v>
      </c>
      <c r="AA90" s="52">
        <f t="shared" ref="AA90:AA102" ca="1" si="64">ROUND(SUMIF($AO$8:$AO$71,$A90,$AM$8:$AM$71),)</f>
        <v>0</v>
      </c>
      <c r="AB90" s="53">
        <f ca="1">SUM(Y90:AA90)</f>
        <v>0</v>
      </c>
    </row>
    <row r="91" spans="1:40" x14ac:dyDescent="0.2">
      <c r="A91" s="54" t="s">
        <v>87</v>
      </c>
      <c r="B91" s="56" t="s">
        <v>66</v>
      </c>
      <c r="C91" s="107">
        <f t="shared" si="47"/>
        <v>0</v>
      </c>
      <c r="H91" s="107">
        <f t="shared" si="48"/>
        <v>0</v>
      </c>
      <c r="I91" s="51">
        <f t="shared" si="49"/>
        <v>0</v>
      </c>
      <c r="J91" s="52">
        <f t="shared" si="50"/>
        <v>0</v>
      </c>
      <c r="K91" s="52">
        <f t="shared" ca="1" si="51"/>
        <v>0</v>
      </c>
      <c r="L91" s="53">
        <f t="shared" ca="1" si="52"/>
        <v>0</v>
      </c>
      <c r="M91" s="51">
        <f t="shared" si="53"/>
        <v>0</v>
      </c>
      <c r="N91" s="52">
        <f t="shared" si="54"/>
        <v>0</v>
      </c>
      <c r="O91" s="52">
        <f t="shared" ca="1" si="55"/>
        <v>0</v>
      </c>
      <c r="P91" s="53">
        <f t="shared" ref="P91:P102" ca="1" si="65">SUM(M91:O91)</f>
        <v>0</v>
      </c>
      <c r="Q91" s="108">
        <f t="shared" si="56"/>
        <v>0</v>
      </c>
      <c r="R91" s="52">
        <f t="shared" si="57"/>
        <v>0</v>
      </c>
      <c r="S91" s="52">
        <f t="shared" ca="1" si="58"/>
        <v>0</v>
      </c>
      <c r="T91" s="53">
        <f t="shared" ref="T91:T101" ca="1" si="66">SUM(Q91:S91)</f>
        <v>0</v>
      </c>
      <c r="U91" s="52">
        <f t="shared" si="59"/>
        <v>0</v>
      </c>
      <c r="V91" s="52">
        <f t="shared" si="60"/>
        <v>0</v>
      </c>
      <c r="W91" s="52">
        <f t="shared" ca="1" si="61"/>
        <v>0</v>
      </c>
      <c r="X91" s="53">
        <f t="shared" ref="X91:X102" ca="1" si="67">SUM(U91:W91)</f>
        <v>0</v>
      </c>
      <c r="Y91" s="52">
        <f t="shared" si="62"/>
        <v>0</v>
      </c>
      <c r="Z91" s="52">
        <f t="shared" si="63"/>
        <v>0</v>
      </c>
      <c r="AA91" s="52">
        <f t="shared" ca="1" si="64"/>
        <v>0</v>
      </c>
      <c r="AB91" s="53">
        <f t="shared" ref="AB91:AB102" ca="1" si="68">SUM(Y91:AA91)</f>
        <v>0</v>
      </c>
    </row>
    <row r="92" spans="1:40" x14ac:dyDescent="0.2">
      <c r="A92" s="54" t="s">
        <v>99</v>
      </c>
      <c r="B92" s="56" t="s">
        <v>67</v>
      </c>
      <c r="C92" s="107">
        <f t="shared" si="47"/>
        <v>0</v>
      </c>
      <c r="H92" s="107">
        <f t="shared" si="48"/>
        <v>0</v>
      </c>
      <c r="I92" s="51">
        <f t="shared" si="49"/>
        <v>0</v>
      </c>
      <c r="J92" s="52">
        <f t="shared" si="50"/>
        <v>0</v>
      </c>
      <c r="K92" s="52">
        <f t="shared" ca="1" si="51"/>
        <v>0</v>
      </c>
      <c r="L92" s="53">
        <f t="shared" ca="1" si="52"/>
        <v>0</v>
      </c>
      <c r="M92" s="51">
        <f t="shared" si="53"/>
        <v>0</v>
      </c>
      <c r="N92" s="52">
        <f t="shared" si="54"/>
        <v>0</v>
      </c>
      <c r="O92" s="52">
        <f t="shared" ca="1" si="55"/>
        <v>0</v>
      </c>
      <c r="P92" s="53">
        <f t="shared" ca="1" si="65"/>
        <v>0</v>
      </c>
      <c r="Q92" s="108">
        <f t="shared" si="56"/>
        <v>0</v>
      </c>
      <c r="R92" s="52">
        <f t="shared" si="57"/>
        <v>0</v>
      </c>
      <c r="S92" s="52">
        <f t="shared" ca="1" si="58"/>
        <v>0</v>
      </c>
      <c r="T92" s="53">
        <f t="shared" ca="1" si="66"/>
        <v>0</v>
      </c>
      <c r="U92" s="52">
        <f t="shared" si="59"/>
        <v>0</v>
      </c>
      <c r="V92" s="52">
        <f t="shared" si="60"/>
        <v>0</v>
      </c>
      <c r="W92" s="52">
        <f t="shared" ca="1" si="61"/>
        <v>0</v>
      </c>
      <c r="X92" s="53">
        <f t="shared" ca="1" si="67"/>
        <v>0</v>
      </c>
      <c r="Y92" s="52">
        <f t="shared" si="62"/>
        <v>0</v>
      </c>
      <c r="Z92" s="52">
        <f t="shared" si="63"/>
        <v>0</v>
      </c>
      <c r="AA92" s="52">
        <f t="shared" ca="1" si="64"/>
        <v>0</v>
      </c>
      <c r="AB92" s="53">
        <f t="shared" ca="1" si="68"/>
        <v>0</v>
      </c>
    </row>
    <row r="93" spans="1:40" x14ac:dyDescent="0.2">
      <c r="A93" s="54" t="s">
        <v>89</v>
      </c>
      <c r="B93" s="56" t="s">
        <v>68</v>
      </c>
      <c r="C93" s="107">
        <f t="shared" si="47"/>
        <v>0</v>
      </c>
      <c r="H93" s="107">
        <f t="shared" si="48"/>
        <v>0</v>
      </c>
      <c r="I93" s="51">
        <f t="shared" si="49"/>
        <v>0</v>
      </c>
      <c r="J93" s="52">
        <f t="shared" si="50"/>
        <v>0</v>
      </c>
      <c r="K93" s="52">
        <f t="shared" ca="1" si="51"/>
        <v>0</v>
      </c>
      <c r="L93" s="53">
        <f t="shared" ca="1" si="52"/>
        <v>0</v>
      </c>
      <c r="M93" s="51">
        <f t="shared" si="53"/>
        <v>0</v>
      </c>
      <c r="N93" s="52">
        <f t="shared" si="54"/>
        <v>0</v>
      </c>
      <c r="O93" s="52">
        <f t="shared" ca="1" si="55"/>
        <v>0</v>
      </c>
      <c r="P93" s="53">
        <f t="shared" ca="1" si="65"/>
        <v>0</v>
      </c>
      <c r="Q93" s="108">
        <f t="shared" si="56"/>
        <v>0</v>
      </c>
      <c r="R93" s="52">
        <f t="shared" si="57"/>
        <v>0</v>
      </c>
      <c r="S93" s="52">
        <f t="shared" ca="1" si="58"/>
        <v>0</v>
      </c>
      <c r="T93" s="53">
        <f t="shared" ca="1" si="66"/>
        <v>0</v>
      </c>
      <c r="U93" s="52">
        <f t="shared" si="59"/>
        <v>0</v>
      </c>
      <c r="V93" s="52">
        <f t="shared" si="60"/>
        <v>0</v>
      </c>
      <c r="W93" s="52">
        <f t="shared" ca="1" si="61"/>
        <v>0</v>
      </c>
      <c r="X93" s="53">
        <f t="shared" ca="1" si="67"/>
        <v>0</v>
      </c>
      <c r="Y93" s="52">
        <f t="shared" si="62"/>
        <v>0</v>
      </c>
      <c r="Z93" s="52">
        <f t="shared" si="63"/>
        <v>0</v>
      </c>
      <c r="AA93" s="52">
        <f t="shared" ca="1" si="64"/>
        <v>0</v>
      </c>
      <c r="AB93" s="53">
        <f t="shared" ca="1" si="68"/>
        <v>0</v>
      </c>
    </row>
    <row r="94" spans="1:40" x14ac:dyDescent="0.2">
      <c r="A94" s="54" t="s">
        <v>90</v>
      </c>
      <c r="B94" s="56" t="s">
        <v>69</v>
      </c>
      <c r="C94" s="107">
        <f t="shared" si="47"/>
        <v>0</v>
      </c>
      <c r="H94" s="107">
        <f t="shared" si="48"/>
        <v>0</v>
      </c>
      <c r="I94" s="51">
        <f t="shared" si="49"/>
        <v>0</v>
      </c>
      <c r="J94" s="52">
        <f t="shared" si="50"/>
        <v>0</v>
      </c>
      <c r="K94" s="52">
        <f t="shared" ca="1" si="51"/>
        <v>0</v>
      </c>
      <c r="L94" s="53">
        <f t="shared" ca="1" si="52"/>
        <v>0</v>
      </c>
      <c r="M94" s="51">
        <f t="shared" si="53"/>
        <v>0</v>
      </c>
      <c r="N94" s="52">
        <f t="shared" si="54"/>
        <v>0</v>
      </c>
      <c r="O94" s="52">
        <f t="shared" ca="1" si="55"/>
        <v>0</v>
      </c>
      <c r="P94" s="53">
        <f t="shared" ca="1" si="65"/>
        <v>0</v>
      </c>
      <c r="Q94" s="108">
        <f t="shared" si="56"/>
        <v>0</v>
      </c>
      <c r="R94" s="52">
        <f t="shared" si="57"/>
        <v>0</v>
      </c>
      <c r="S94" s="52">
        <f t="shared" ca="1" si="58"/>
        <v>0</v>
      </c>
      <c r="T94" s="53">
        <f t="shared" ca="1" si="66"/>
        <v>0</v>
      </c>
      <c r="U94" s="52">
        <f t="shared" si="59"/>
        <v>0</v>
      </c>
      <c r="V94" s="52">
        <f t="shared" si="60"/>
        <v>0</v>
      </c>
      <c r="W94" s="52">
        <f t="shared" ca="1" si="61"/>
        <v>0</v>
      </c>
      <c r="X94" s="53">
        <f t="shared" ca="1" si="67"/>
        <v>0</v>
      </c>
      <c r="Y94" s="52">
        <f t="shared" si="62"/>
        <v>0</v>
      </c>
      <c r="Z94" s="52">
        <f t="shared" si="63"/>
        <v>0</v>
      </c>
      <c r="AA94" s="52">
        <f t="shared" ca="1" si="64"/>
        <v>0</v>
      </c>
      <c r="AB94" s="53">
        <f t="shared" ca="1" si="68"/>
        <v>0</v>
      </c>
    </row>
    <row r="95" spans="1:40" x14ac:dyDescent="0.2">
      <c r="A95" s="54" t="s">
        <v>91</v>
      </c>
      <c r="B95" s="56" t="s">
        <v>604</v>
      </c>
      <c r="C95" s="107">
        <f t="shared" si="47"/>
        <v>0</v>
      </c>
      <c r="H95" s="107">
        <f t="shared" si="48"/>
        <v>0</v>
      </c>
      <c r="I95" s="51">
        <f t="shared" si="49"/>
        <v>0</v>
      </c>
      <c r="J95" s="52">
        <f t="shared" si="50"/>
        <v>0</v>
      </c>
      <c r="K95" s="52">
        <f t="shared" ca="1" si="51"/>
        <v>0</v>
      </c>
      <c r="L95" s="53">
        <f t="shared" ca="1" si="52"/>
        <v>0</v>
      </c>
      <c r="M95" s="51">
        <f t="shared" si="53"/>
        <v>0</v>
      </c>
      <c r="N95" s="52">
        <f t="shared" si="54"/>
        <v>0</v>
      </c>
      <c r="O95" s="52">
        <f t="shared" ca="1" si="55"/>
        <v>0</v>
      </c>
      <c r="P95" s="53">
        <f t="shared" ca="1" si="65"/>
        <v>0</v>
      </c>
      <c r="Q95" s="108">
        <f t="shared" si="56"/>
        <v>0</v>
      </c>
      <c r="R95" s="52">
        <f t="shared" si="57"/>
        <v>0</v>
      </c>
      <c r="S95" s="52">
        <f t="shared" ca="1" si="58"/>
        <v>0</v>
      </c>
      <c r="T95" s="53">
        <f t="shared" ca="1" si="66"/>
        <v>0</v>
      </c>
      <c r="U95" s="52">
        <f t="shared" si="59"/>
        <v>0</v>
      </c>
      <c r="V95" s="52">
        <f t="shared" si="60"/>
        <v>0</v>
      </c>
      <c r="W95" s="52">
        <f t="shared" ca="1" si="61"/>
        <v>0</v>
      </c>
      <c r="X95" s="53">
        <f t="shared" ca="1" si="67"/>
        <v>0</v>
      </c>
      <c r="Y95" s="52">
        <f t="shared" si="62"/>
        <v>0</v>
      </c>
      <c r="Z95" s="52">
        <f t="shared" si="63"/>
        <v>0</v>
      </c>
      <c r="AA95" s="52">
        <f t="shared" ca="1" si="64"/>
        <v>0</v>
      </c>
      <c r="AB95" s="53">
        <f t="shared" ca="1" si="68"/>
        <v>0</v>
      </c>
    </row>
    <row r="96" spans="1:40" x14ac:dyDescent="0.2">
      <c r="A96" s="54" t="s">
        <v>92</v>
      </c>
      <c r="B96" s="56" t="s">
        <v>603</v>
      </c>
      <c r="C96" s="107">
        <f t="shared" si="47"/>
        <v>0</v>
      </c>
      <c r="H96" s="107">
        <f t="shared" si="48"/>
        <v>0</v>
      </c>
      <c r="I96" s="51">
        <f t="shared" si="49"/>
        <v>0</v>
      </c>
      <c r="J96" s="52">
        <f t="shared" si="50"/>
        <v>0</v>
      </c>
      <c r="K96" s="52">
        <f t="shared" ca="1" si="51"/>
        <v>0</v>
      </c>
      <c r="L96" s="53">
        <f t="shared" ca="1" si="52"/>
        <v>0</v>
      </c>
      <c r="M96" s="51">
        <f t="shared" si="53"/>
        <v>0</v>
      </c>
      <c r="N96" s="52">
        <f t="shared" si="54"/>
        <v>0</v>
      </c>
      <c r="O96" s="52">
        <f t="shared" ca="1" si="55"/>
        <v>0</v>
      </c>
      <c r="P96" s="53">
        <f t="shared" ca="1" si="65"/>
        <v>0</v>
      </c>
      <c r="Q96" s="108">
        <f t="shared" si="56"/>
        <v>0</v>
      </c>
      <c r="R96" s="52">
        <f t="shared" si="57"/>
        <v>0</v>
      </c>
      <c r="S96" s="52">
        <f t="shared" ca="1" si="58"/>
        <v>0</v>
      </c>
      <c r="T96" s="53">
        <f t="shared" ca="1" si="66"/>
        <v>0</v>
      </c>
      <c r="U96" s="52">
        <f t="shared" si="59"/>
        <v>0</v>
      </c>
      <c r="V96" s="52">
        <f t="shared" si="60"/>
        <v>0</v>
      </c>
      <c r="W96" s="52">
        <f t="shared" ca="1" si="61"/>
        <v>0</v>
      </c>
      <c r="X96" s="53">
        <f t="shared" ca="1" si="67"/>
        <v>0</v>
      </c>
      <c r="Y96" s="52">
        <f t="shared" si="62"/>
        <v>0</v>
      </c>
      <c r="Z96" s="52">
        <f t="shared" si="63"/>
        <v>0</v>
      </c>
      <c r="AA96" s="52">
        <f t="shared" ca="1" si="64"/>
        <v>0</v>
      </c>
      <c r="AB96" s="53">
        <f t="shared" ca="1" si="68"/>
        <v>0</v>
      </c>
    </row>
    <row r="97" spans="1:28" x14ac:dyDescent="0.2">
      <c r="A97" s="54" t="s">
        <v>93</v>
      </c>
      <c r="B97" s="56" t="s">
        <v>70</v>
      </c>
      <c r="C97" s="107">
        <f t="shared" si="47"/>
        <v>0</v>
      </c>
      <c r="H97" s="107">
        <f t="shared" si="48"/>
        <v>0</v>
      </c>
      <c r="I97" s="51">
        <f t="shared" si="49"/>
        <v>0</v>
      </c>
      <c r="J97" s="52">
        <f t="shared" si="50"/>
        <v>0</v>
      </c>
      <c r="K97" s="52">
        <f t="shared" ca="1" si="51"/>
        <v>0</v>
      </c>
      <c r="L97" s="53">
        <f t="shared" ca="1" si="52"/>
        <v>0</v>
      </c>
      <c r="M97" s="51">
        <f t="shared" si="53"/>
        <v>0</v>
      </c>
      <c r="N97" s="52">
        <f t="shared" si="54"/>
        <v>0</v>
      </c>
      <c r="O97" s="52">
        <f t="shared" ca="1" si="55"/>
        <v>0</v>
      </c>
      <c r="P97" s="53">
        <f t="shared" ca="1" si="65"/>
        <v>0</v>
      </c>
      <c r="Q97" s="108">
        <f t="shared" si="56"/>
        <v>0</v>
      </c>
      <c r="R97" s="52">
        <f t="shared" si="57"/>
        <v>0</v>
      </c>
      <c r="S97" s="52">
        <f t="shared" ca="1" si="58"/>
        <v>0</v>
      </c>
      <c r="T97" s="53">
        <f t="shared" ca="1" si="66"/>
        <v>0</v>
      </c>
      <c r="U97" s="52">
        <f t="shared" si="59"/>
        <v>0</v>
      </c>
      <c r="V97" s="52">
        <f t="shared" si="60"/>
        <v>0</v>
      </c>
      <c r="W97" s="52">
        <f t="shared" ca="1" si="61"/>
        <v>0</v>
      </c>
      <c r="X97" s="53">
        <f t="shared" ca="1" si="67"/>
        <v>0</v>
      </c>
      <c r="Y97" s="52">
        <f t="shared" si="62"/>
        <v>0</v>
      </c>
      <c r="Z97" s="52">
        <f t="shared" si="63"/>
        <v>0</v>
      </c>
      <c r="AA97" s="52">
        <f t="shared" ca="1" si="64"/>
        <v>0</v>
      </c>
      <c r="AB97" s="53">
        <f t="shared" ca="1" si="68"/>
        <v>0</v>
      </c>
    </row>
    <row r="98" spans="1:28" x14ac:dyDescent="0.2">
      <c r="A98" s="54" t="s">
        <v>94</v>
      </c>
      <c r="B98" s="56" t="s">
        <v>71</v>
      </c>
      <c r="C98" s="107">
        <f t="shared" si="47"/>
        <v>0</v>
      </c>
      <c r="H98" s="107">
        <f t="shared" si="48"/>
        <v>0</v>
      </c>
      <c r="I98" s="51">
        <f t="shared" si="49"/>
        <v>0</v>
      </c>
      <c r="J98" s="52">
        <f t="shared" si="50"/>
        <v>0</v>
      </c>
      <c r="K98" s="52">
        <f t="shared" ca="1" si="51"/>
        <v>0</v>
      </c>
      <c r="L98" s="53">
        <f t="shared" ca="1" si="52"/>
        <v>0</v>
      </c>
      <c r="M98" s="51">
        <f t="shared" si="53"/>
        <v>0</v>
      </c>
      <c r="N98" s="52">
        <f t="shared" si="54"/>
        <v>0</v>
      </c>
      <c r="O98" s="52">
        <f t="shared" ca="1" si="55"/>
        <v>0</v>
      </c>
      <c r="P98" s="53">
        <f t="shared" ca="1" si="65"/>
        <v>0</v>
      </c>
      <c r="Q98" s="108">
        <f t="shared" si="56"/>
        <v>0</v>
      </c>
      <c r="R98" s="52">
        <f t="shared" si="57"/>
        <v>0</v>
      </c>
      <c r="S98" s="52">
        <f t="shared" ca="1" si="58"/>
        <v>0</v>
      </c>
      <c r="T98" s="53">
        <f t="shared" ca="1" si="66"/>
        <v>0</v>
      </c>
      <c r="U98" s="52">
        <f t="shared" si="59"/>
        <v>0</v>
      </c>
      <c r="V98" s="52">
        <f t="shared" si="60"/>
        <v>0</v>
      </c>
      <c r="W98" s="52">
        <f t="shared" ca="1" si="61"/>
        <v>0</v>
      </c>
      <c r="X98" s="53">
        <f t="shared" ca="1" si="67"/>
        <v>0</v>
      </c>
      <c r="Y98" s="52">
        <f t="shared" si="62"/>
        <v>0</v>
      </c>
      <c r="Z98" s="52">
        <f t="shared" si="63"/>
        <v>0</v>
      </c>
      <c r="AA98" s="52">
        <f t="shared" ca="1" si="64"/>
        <v>0</v>
      </c>
      <c r="AB98" s="53">
        <f t="shared" ca="1" si="68"/>
        <v>0</v>
      </c>
    </row>
    <row r="99" spans="1:28" x14ac:dyDescent="0.2">
      <c r="A99" s="54" t="s">
        <v>95</v>
      </c>
      <c r="B99" s="56" t="s">
        <v>72</v>
      </c>
      <c r="C99" s="107">
        <f t="shared" si="47"/>
        <v>0</v>
      </c>
      <c r="H99" s="107">
        <f t="shared" si="48"/>
        <v>0</v>
      </c>
      <c r="I99" s="51">
        <f t="shared" si="49"/>
        <v>0</v>
      </c>
      <c r="J99" s="52">
        <f t="shared" si="50"/>
        <v>0</v>
      </c>
      <c r="K99" s="52">
        <f t="shared" ca="1" si="51"/>
        <v>0</v>
      </c>
      <c r="L99" s="53">
        <f t="shared" ca="1" si="52"/>
        <v>0</v>
      </c>
      <c r="M99" s="51">
        <f t="shared" si="53"/>
        <v>0</v>
      </c>
      <c r="N99" s="52">
        <f t="shared" si="54"/>
        <v>0</v>
      </c>
      <c r="O99" s="52">
        <f t="shared" ca="1" si="55"/>
        <v>0</v>
      </c>
      <c r="P99" s="53">
        <f t="shared" ca="1" si="65"/>
        <v>0</v>
      </c>
      <c r="Q99" s="108">
        <f t="shared" si="56"/>
        <v>0</v>
      </c>
      <c r="R99" s="52">
        <f t="shared" si="57"/>
        <v>0</v>
      </c>
      <c r="S99" s="52">
        <f t="shared" ca="1" si="58"/>
        <v>0</v>
      </c>
      <c r="T99" s="53">
        <f t="shared" ca="1" si="66"/>
        <v>0</v>
      </c>
      <c r="U99" s="52">
        <f t="shared" si="59"/>
        <v>0</v>
      </c>
      <c r="V99" s="52">
        <f t="shared" si="60"/>
        <v>0</v>
      </c>
      <c r="W99" s="52">
        <f t="shared" ca="1" si="61"/>
        <v>0</v>
      </c>
      <c r="X99" s="53">
        <f t="shared" ca="1" si="67"/>
        <v>0</v>
      </c>
      <c r="Y99" s="52">
        <f t="shared" si="62"/>
        <v>0</v>
      </c>
      <c r="Z99" s="52">
        <f t="shared" si="63"/>
        <v>0</v>
      </c>
      <c r="AA99" s="52">
        <f t="shared" ca="1" si="64"/>
        <v>0</v>
      </c>
      <c r="AB99" s="53">
        <f t="shared" ca="1" si="68"/>
        <v>0</v>
      </c>
    </row>
    <row r="100" spans="1:28" x14ac:dyDescent="0.2">
      <c r="A100" s="54" t="s">
        <v>96</v>
      </c>
      <c r="B100" s="56" t="s">
        <v>73</v>
      </c>
      <c r="C100" s="107">
        <f t="shared" si="47"/>
        <v>0</v>
      </c>
      <c r="H100" s="107">
        <f t="shared" si="48"/>
        <v>0</v>
      </c>
      <c r="I100" s="51">
        <f t="shared" si="49"/>
        <v>0</v>
      </c>
      <c r="J100" s="52">
        <f t="shared" si="50"/>
        <v>0</v>
      </c>
      <c r="K100" s="52">
        <f t="shared" ca="1" si="51"/>
        <v>0</v>
      </c>
      <c r="L100" s="53">
        <f t="shared" ca="1" si="52"/>
        <v>0</v>
      </c>
      <c r="M100" s="51">
        <f t="shared" si="53"/>
        <v>0</v>
      </c>
      <c r="N100" s="52">
        <f t="shared" si="54"/>
        <v>0</v>
      </c>
      <c r="O100" s="52">
        <f t="shared" ca="1" si="55"/>
        <v>0</v>
      </c>
      <c r="P100" s="53">
        <f t="shared" ca="1" si="65"/>
        <v>0</v>
      </c>
      <c r="Q100" s="108">
        <f t="shared" si="56"/>
        <v>0</v>
      </c>
      <c r="R100" s="52">
        <f t="shared" si="57"/>
        <v>0</v>
      </c>
      <c r="S100" s="52">
        <f t="shared" ca="1" si="58"/>
        <v>0</v>
      </c>
      <c r="T100" s="53">
        <f t="shared" ca="1" si="66"/>
        <v>0</v>
      </c>
      <c r="U100" s="52">
        <f t="shared" si="59"/>
        <v>0</v>
      </c>
      <c r="V100" s="52">
        <f t="shared" si="60"/>
        <v>0</v>
      </c>
      <c r="W100" s="52">
        <f t="shared" ca="1" si="61"/>
        <v>0</v>
      </c>
      <c r="X100" s="53">
        <f t="shared" ca="1" si="67"/>
        <v>0</v>
      </c>
      <c r="Y100" s="52">
        <f t="shared" si="62"/>
        <v>0</v>
      </c>
      <c r="Z100" s="52">
        <f t="shared" si="63"/>
        <v>0</v>
      </c>
      <c r="AA100" s="52">
        <f t="shared" ca="1" si="64"/>
        <v>0</v>
      </c>
      <c r="AB100" s="53">
        <f t="shared" ca="1" si="68"/>
        <v>0</v>
      </c>
    </row>
    <row r="101" spans="1:28" x14ac:dyDescent="0.2">
      <c r="A101" s="54" t="s">
        <v>198</v>
      </c>
      <c r="B101" s="56" t="s">
        <v>74</v>
      </c>
      <c r="C101" s="107">
        <f t="shared" si="47"/>
        <v>0</v>
      </c>
      <c r="H101" s="107">
        <f t="shared" si="48"/>
        <v>0</v>
      </c>
      <c r="I101" s="51">
        <f t="shared" si="49"/>
        <v>0</v>
      </c>
      <c r="J101" s="52">
        <f t="shared" si="50"/>
        <v>0</v>
      </c>
      <c r="K101" s="52">
        <f t="shared" ca="1" si="51"/>
        <v>0</v>
      </c>
      <c r="L101" s="53">
        <f t="shared" ca="1" si="52"/>
        <v>0</v>
      </c>
      <c r="M101" s="51">
        <f t="shared" si="53"/>
        <v>0</v>
      </c>
      <c r="N101" s="52">
        <f t="shared" si="54"/>
        <v>0</v>
      </c>
      <c r="O101" s="52">
        <f t="shared" ca="1" si="55"/>
        <v>0</v>
      </c>
      <c r="P101" s="53">
        <f t="shared" ca="1" si="65"/>
        <v>0</v>
      </c>
      <c r="Q101" s="108">
        <f t="shared" si="56"/>
        <v>0</v>
      </c>
      <c r="R101" s="52">
        <f t="shared" si="57"/>
        <v>0</v>
      </c>
      <c r="S101" s="52">
        <f t="shared" ca="1" si="58"/>
        <v>0</v>
      </c>
      <c r="T101" s="53">
        <f t="shared" ca="1" si="66"/>
        <v>0</v>
      </c>
      <c r="U101" s="52">
        <f t="shared" si="59"/>
        <v>0</v>
      </c>
      <c r="V101" s="52">
        <f t="shared" si="60"/>
        <v>0</v>
      </c>
      <c r="W101" s="52">
        <f t="shared" ca="1" si="61"/>
        <v>0</v>
      </c>
      <c r="X101" s="53">
        <f t="shared" ca="1" si="67"/>
        <v>0</v>
      </c>
      <c r="Y101" s="52">
        <f t="shared" si="62"/>
        <v>0</v>
      </c>
      <c r="Z101" s="52">
        <f t="shared" si="63"/>
        <v>0</v>
      </c>
      <c r="AA101" s="52">
        <f t="shared" ca="1" si="64"/>
        <v>0</v>
      </c>
      <c r="AB101" s="53">
        <f t="shared" ca="1" si="68"/>
        <v>0</v>
      </c>
    </row>
    <row r="102" spans="1:28" x14ac:dyDescent="0.2">
      <c r="A102" s="54" t="s">
        <v>98</v>
      </c>
      <c r="B102" s="56" t="s">
        <v>75</v>
      </c>
      <c r="C102" s="107">
        <f t="shared" si="47"/>
        <v>0</v>
      </c>
      <c r="H102" s="107">
        <f t="shared" si="48"/>
        <v>0</v>
      </c>
      <c r="I102" s="51">
        <f t="shared" si="49"/>
        <v>0</v>
      </c>
      <c r="J102" s="52">
        <f t="shared" si="50"/>
        <v>0</v>
      </c>
      <c r="K102" s="52">
        <f t="shared" ca="1" si="51"/>
        <v>0</v>
      </c>
      <c r="L102" s="53">
        <f t="shared" ca="1" si="52"/>
        <v>0</v>
      </c>
      <c r="M102" s="51">
        <f t="shared" si="53"/>
        <v>0</v>
      </c>
      <c r="N102" s="52">
        <f t="shared" si="54"/>
        <v>0</v>
      </c>
      <c r="O102" s="52">
        <f t="shared" ca="1" si="55"/>
        <v>0</v>
      </c>
      <c r="P102" s="53">
        <f t="shared" ca="1" si="65"/>
        <v>0</v>
      </c>
      <c r="Q102" s="108">
        <f t="shared" si="56"/>
        <v>0</v>
      </c>
      <c r="R102" s="52">
        <f t="shared" si="57"/>
        <v>0</v>
      </c>
      <c r="S102" s="52">
        <f t="shared" ca="1" si="58"/>
        <v>0</v>
      </c>
      <c r="T102" s="53">
        <f ca="1">SUM(Q102:S102)</f>
        <v>0</v>
      </c>
      <c r="U102" s="52">
        <f t="shared" si="59"/>
        <v>0</v>
      </c>
      <c r="V102" s="52">
        <f t="shared" si="60"/>
        <v>0</v>
      </c>
      <c r="W102" s="52">
        <f t="shared" ca="1" si="61"/>
        <v>0</v>
      </c>
      <c r="X102" s="53">
        <f t="shared" ca="1" si="67"/>
        <v>0</v>
      </c>
      <c r="Y102" s="52">
        <f t="shared" si="62"/>
        <v>0</v>
      </c>
      <c r="Z102" s="52">
        <f t="shared" si="63"/>
        <v>0</v>
      </c>
      <c r="AA102" s="52">
        <f t="shared" ca="1" si="64"/>
        <v>0</v>
      </c>
      <c r="AB102" s="53">
        <f t="shared" ca="1" si="68"/>
        <v>0</v>
      </c>
    </row>
    <row r="103" spans="1:28" x14ac:dyDescent="0.2">
      <c r="A103" s="109"/>
      <c r="B103" s="110" t="s">
        <v>76</v>
      </c>
      <c r="C103" s="111">
        <f>SUM(C90:C102)</f>
        <v>0</v>
      </c>
      <c r="H103" s="111">
        <f>SUM(H90:H102)</f>
        <v>0</v>
      </c>
      <c r="I103" s="112">
        <f>SUM(I90:I102)</f>
        <v>0</v>
      </c>
      <c r="J103" s="113">
        <f t="shared" ref="J103" si="69">SUM(J90:J102)</f>
        <v>0</v>
      </c>
      <c r="K103" s="113">
        <f ca="1">SUM(K90:K102)</f>
        <v>0</v>
      </c>
      <c r="L103" s="114">
        <f ca="1">SUM(L90:L102)</f>
        <v>0</v>
      </c>
      <c r="M103" s="112">
        <f t="shared" ref="M103" si="70">SUM(M90:M102)</f>
        <v>0</v>
      </c>
      <c r="N103" s="113">
        <f t="shared" ref="N103" si="71">SUM(N90:N102)</f>
        <v>0</v>
      </c>
      <c r="O103" s="113">
        <f ca="1">SUM(O90:O102)</f>
        <v>0</v>
      </c>
      <c r="P103" s="114">
        <f ca="1">SUM(M103:O103)</f>
        <v>0</v>
      </c>
      <c r="Q103" s="115">
        <f>SUM(Q90:Q102)</f>
        <v>0</v>
      </c>
      <c r="R103" s="113">
        <f>SUM(R90:R102)</f>
        <v>0</v>
      </c>
      <c r="S103" s="113">
        <f ca="1">SUM(S90:S102)</f>
        <v>0</v>
      </c>
      <c r="T103" s="114">
        <f ca="1">SUM(Q103:S103)</f>
        <v>0</v>
      </c>
      <c r="U103" s="113">
        <f>SUM(U90:U102)</f>
        <v>0</v>
      </c>
      <c r="V103" s="113">
        <f t="shared" ref="V103:X103" si="72">SUM(V90:V102)</f>
        <v>0</v>
      </c>
      <c r="W103" s="113">
        <f t="shared" ca="1" si="72"/>
        <v>0</v>
      </c>
      <c r="X103" s="114">
        <f t="shared" ca="1" si="72"/>
        <v>0</v>
      </c>
      <c r="Y103" s="52">
        <f>SUM(Y90:Y102)</f>
        <v>0</v>
      </c>
      <c r="Z103" s="52">
        <f t="shared" ref="Z103:AB103" si="73">SUM(Z90:Z102)</f>
        <v>0</v>
      </c>
      <c r="AA103" s="52">
        <f t="shared" ca="1" si="73"/>
        <v>0</v>
      </c>
      <c r="AB103" s="114">
        <f t="shared" ca="1" si="73"/>
        <v>0</v>
      </c>
    </row>
    <row r="104" spans="1:28" ht="12.5" thickBot="1" x14ac:dyDescent="0.25">
      <c r="A104" s="116"/>
      <c r="B104" s="117" t="s">
        <v>199</v>
      </c>
      <c r="C104" s="118">
        <f>ROUND(C71,)</f>
        <v>0</v>
      </c>
      <c r="H104" s="118">
        <f>ROUND(H72,)</f>
        <v>0</v>
      </c>
      <c r="I104" s="119">
        <f>ROUND(J72,)</f>
        <v>0</v>
      </c>
      <c r="J104" s="120">
        <f>ROUND(R72,)</f>
        <v>0</v>
      </c>
      <c r="K104" s="120">
        <f ca="1">ROUND(AA72,)</f>
        <v>0</v>
      </c>
      <c r="L104" s="121">
        <f ca="1">ROUND(AD72,)</f>
        <v>0</v>
      </c>
      <c r="M104" s="119">
        <f>ROUND(L72,)</f>
        <v>0</v>
      </c>
      <c r="N104" s="120">
        <f>ROUND(S72,)</f>
        <v>0</v>
      </c>
      <c r="O104" s="120">
        <f ca="1">ROUND(AB72,)</f>
        <v>0</v>
      </c>
      <c r="P104" s="121">
        <f ca="1">ROUND(AE72,)</f>
        <v>0</v>
      </c>
      <c r="Q104" s="119">
        <f>ROUND(N72,)</f>
        <v>0</v>
      </c>
      <c r="R104" s="120">
        <f>ROUND(T72,)</f>
        <v>0</v>
      </c>
      <c r="S104" s="120">
        <f ca="1">ROUND(AC72,)</f>
        <v>0</v>
      </c>
      <c r="T104" s="121">
        <f ca="1">ROUND(AF72,)</f>
        <v>0</v>
      </c>
      <c r="U104" s="120"/>
      <c r="V104" s="120"/>
      <c r="W104" s="120"/>
      <c r="X104" s="121">
        <f ca="1">U103+V103+W103</f>
        <v>0</v>
      </c>
      <c r="Y104" s="120"/>
      <c r="Z104" s="120"/>
      <c r="AA104" s="120"/>
      <c r="AB104" s="121">
        <f ca="1">Y103+Z103+AA103</f>
        <v>0</v>
      </c>
    </row>
    <row r="105" spans="1:28" ht="12.5" thickTop="1" x14ac:dyDescent="0.2"/>
  </sheetData>
  <mergeCells count="19">
    <mergeCell ref="A1:B3"/>
    <mergeCell ref="U4:AC4"/>
    <mergeCell ref="AG4:AJ4"/>
    <mergeCell ref="AK4:AN4"/>
    <mergeCell ref="U87:X87"/>
    <mergeCell ref="Y87:AB87"/>
    <mergeCell ref="AD4:AF4"/>
    <mergeCell ref="I87:L87"/>
    <mergeCell ref="M87:P87"/>
    <mergeCell ref="Q87:T87"/>
    <mergeCell ref="O4:T4"/>
    <mergeCell ref="A87:A89"/>
    <mergeCell ref="H87:H88"/>
    <mergeCell ref="A7:B7"/>
    <mergeCell ref="C87:C88"/>
    <mergeCell ref="A6:B6"/>
    <mergeCell ref="A5:B5"/>
    <mergeCell ref="A4:B4"/>
    <mergeCell ref="H4:N4"/>
  </mergeCells>
  <phoneticPr fontId="4"/>
  <pageMargins left="0.70866141732283472" right="0.70866141732283472" top="0.74803149606299213" bottom="0.74803149606299213" header="0.31496062992125984" footer="0.31496062992125984"/>
  <pageSetup paperSize="9" scale="47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78"/>
  <sheetViews>
    <sheetView zoomScale="115" zoomScaleNormal="115" workbookViewId="0">
      <pane xSplit="2" ySplit="5" topLeftCell="C6" activePane="bottomRight" state="frozen"/>
      <selection activeCell="A3" sqref="A3:B77"/>
      <selection pane="topRight" activeCell="A3" sqref="A3:B77"/>
      <selection pane="bottomLeft" activeCell="A3" sqref="A3:B77"/>
      <selection pane="bottomRight" activeCell="CS22" sqref="CS22"/>
    </sheetView>
  </sheetViews>
  <sheetFormatPr defaultColWidth="7" defaultRowHeight="10.9" customHeight="1" x14ac:dyDescent="0.15"/>
  <cols>
    <col min="1" max="1" width="3.26953125" style="260" customWidth="1"/>
    <col min="2" max="2" width="17" style="261" customWidth="1"/>
    <col min="3" max="67" width="8.453125" style="261" customWidth="1"/>
    <col min="68" max="68" width="8.453125" style="262" customWidth="1"/>
    <col min="69" max="97" width="8.453125" style="261" customWidth="1"/>
    <col min="98" max="256" width="7" style="261"/>
    <col min="257" max="257" width="3.26953125" style="261" customWidth="1"/>
    <col min="258" max="258" width="17" style="261" customWidth="1"/>
    <col min="259" max="353" width="8.453125" style="261" customWidth="1"/>
    <col min="354" max="512" width="7" style="261"/>
    <col min="513" max="513" width="3.26953125" style="261" customWidth="1"/>
    <col min="514" max="514" width="17" style="261" customWidth="1"/>
    <col min="515" max="609" width="8.453125" style="261" customWidth="1"/>
    <col min="610" max="768" width="7" style="261"/>
    <col min="769" max="769" width="3.26953125" style="261" customWidth="1"/>
    <col min="770" max="770" width="17" style="261" customWidth="1"/>
    <col min="771" max="865" width="8.453125" style="261" customWidth="1"/>
    <col min="866" max="1024" width="7" style="261"/>
    <col min="1025" max="1025" width="3.26953125" style="261" customWidth="1"/>
    <col min="1026" max="1026" width="17" style="261" customWidth="1"/>
    <col min="1027" max="1121" width="8.453125" style="261" customWidth="1"/>
    <col min="1122" max="1280" width="7" style="261"/>
    <col min="1281" max="1281" width="3.26953125" style="261" customWidth="1"/>
    <col min="1282" max="1282" width="17" style="261" customWidth="1"/>
    <col min="1283" max="1377" width="8.453125" style="261" customWidth="1"/>
    <col min="1378" max="1536" width="7" style="261"/>
    <col min="1537" max="1537" width="3.26953125" style="261" customWidth="1"/>
    <col min="1538" max="1538" width="17" style="261" customWidth="1"/>
    <col min="1539" max="1633" width="8.453125" style="261" customWidth="1"/>
    <col min="1634" max="1792" width="7" style="261"/>
    <col min="1793" max="1793" width="3.26953125" style="261" customWidth="1"/>
    <col min="1794" max="1794" width="17" style="261" customWidth="1"/>
    <col min="1795" max="1889" width="8.453125" style="261" customWidth="1"/>
    <col min="1890" max="2048" width="7" style="261"/>
    <col min="2049" max="2049" width="3.26953125" style="261" customWidth="1"/>
    <col min="2050" max="2050" width="17" style="261" customWidth="1"/>
    <col min="2051" max="2145" width="8.453125" style="261" customWidth="1"/>
    <col min="2146" max="2304" width="7" style="261"/>
    <col min="2305" max="2305" width="3.26953125" style="261" customWidth="1"/>
    <col min="2306" max="2306" width="17" style="261" customWidth="1"/>
    <col min="2307" max="2401" width="8.453125" style="261" customWidth="1"/>
    <col min="2402" max="2560" width="7" style="261"/>
    <col min="2561" max="2561" width="3.26953125" style="261" customWidth="1"/>
    <col min="2562" max="2562" width="17" style="261" customWidth="1"/>
    <col min="2563" max="2657" width="8.453125" style="261" customWidth="1"/>
    <col min="2658" max="2816" width="7" style="261"/>
    <col min="2817" max="2817" width="3.26953125" style="261" customWidth="1"/>
    <col min="2818" max="2818" width="17" style="261" customWidth="1"/>
    <col min="2819" max="2913" width="8.453125" style="261" customWidth="1"/>
    <col min="2914" max="3072" width="7" style="261"/>
    <col min="3073" max="3073" width="3.26953125" style="261" customWidth="1"/>
    <col min="3074" max="3074" width="17" style="261" customWidth="1"/>
    <col min="3075" max="3169" width="8.453125" style="261" customWidth="1"/>
    <col min="3170" max="3328" width="7" style="261"/>
    <col min="3329" max="3329" width="3.26953125" style="261" customWidth="1"/>
    <col min="3330" max="3330" width="17" style="261" customWidth="1"/>
    <col min="3331" max="3425" width="8.453125" style="261" customWidth="1"/>
    <col min="3426" max="3584" width="7" style="261"/>
    <col min="3585" max="3585" width="3.26953125" style="261" customWidth="1"/>
    <col min="3586" max="3586" width="17" style="261" customWidth="1"/>
    <col min="3587" max="3681" width="8.453125" style="261" customWidth="1"/>
    <col min="3682" max="3840" width="7" style="261"/>
    <col min="3841" max="3841" width="3.26953125" style="261" customWidth="1"/>
    <col min="3842" max="3842" width="17" style="261" customWidth="1"/>
    <col min="3843" max="3937" width="8.453125" style="261" customWidth="1"/>
    <col min="3938" max="4096" width="7" style="261"/>
    <col min="4097" max="4097" width="3.26953125" style="261" customWidth="1"/>
    <col min="4098" max="4098" width="17" style="261" customWidth="1"/>
    <col min="4099" max="4193" width="8.453125" style="261" customWidth="1"/>
    <col min="4194" max="4352" width="7" style="261"/>
    <col min="4353" max="4353" width="3.26953125" style="261" customWidth="1"/>
    <col min="4354" max="4354" width="17" style="261" customWidth="1"/>
    <col min="4355" max="4449" width="8.453125" style="261" customWidth="1"/>
    <col min="4450" max="4608" width="7" style="261"/>
    <col min="4609" max="4609" width="3.26953125" style="261" customWidth="1"/>
    <col min="4610" max="4610" width="17" style="261" customWidth="1"/>
    <col min="4611" max="4705" width="8.453125" style="261" customWidth="1"/>
    <col min="4706" max="4864" width="7" style="261"/>
    <col min="4865" max="4865" width="3.26953125" style="261" customWidth="1"/>
    <col min="4866" max="4866" width="17" style="261" customWidth="1"/>
    <col min="4867" max="4961" width="8.453125" style="261" customWidth="1"/>
    <col min="4962" max="5120" width="7" style="261"/>
    <col min="5121" max="5121" width="3.26953125" style="261" customWidth="1"/>
    <col min="5122" max="5122" width="17" style="261" customWidth="1"/>
    <col min="5123" max="5217" width="8.453125" style="261" customWidth="1"/>
    <col min="5218" max="5376" width="7" style="261"/>
    <col min="5377" max="5377" width="3.26953125" style="261" customWidth="1"/>
    <col min="5378" max="5378" width="17" style="261" customWidth="1"/>
    <col min="5379" max="5473" width="8.453125" style="261" customWidth="1"/>
    <col min="5474" max="5632" width="7" style="261"/>
    <col min="5633" max="5633" width="3.26953125" style="261" customWidth="1"/>
    <col min="5634" max="5634" width="17" style="261" customWidth="1"/>
    <col min="5635" max="5729" width="8.453125" style="261" customWidth="1"/>
    <col min="5730" max="5888" width="7" style="261"/>
    <col min="5889" max="5889" width="3.26953125" style="261" customWidth="1"/>
    <col min="5890" max="5890" width="17" style="261" customWidth="1"/>
    <col min="5891" max="5985" width="8.453125" style="261" customWidth="1"/>
    <col min="5986" max="6144" width="7" style="261"/>
    <col min="6145" max="6145" width="3.26953125" style="261" customWidth="1"/>
    <col min="6146" max="6146" width="17" style="261" customWidth="1"/>
    <col min="6147" max="6241" width="8.453125" style="261" customWidth="1"/>
    <col min="6242" max="6400" width="7" style="261"/>
    <col min="6401" max="6401" width="3.26953125" style="261" customWidth="1"/>
    <col min="6402" max="6402" width="17" style="261" customWidth="1"/>
    <col min="6403" max="6497" width="8.453125" style="261" customWidth="1"/>
    <col min="6498" max="6656" width="7" style="261"/>
    <col min="6657" max="6657" width="3.26953125" style="261" customWidth="1"/>
    <col min="6658" max="6658" width="17" style="261" customWidth="1"/>
    <col min="6659" max="6753" width="8.453125" style="261" customWidth="1"/>
    <col min="6754" max="6912" width="7" style="261"/>
    <col min="6913" max="6913" width="3.26953125" style="261" customWidth="1"/>
    <col min="6914" max="6914" width="17" style="261" customWidth="1"/>
    <col min="6915" max="7009" width="8.453125" style="261" customWidth="1"/>
    <col min="7010" max="7168" width="7" style="261"/>
    <col min="7169" max="7169" width="3.26953125" style="261" customWidth="1"/>
    <col min="7170" max="7170" width="17" style="261" customWidth="1"/>
    <col min="7171" max="7265" width="8.453125" style="261" customWidth="1"/>
    <col min="7266" max="7424" width="7" style="261"/>
    <col min="7425" max="7425" width="3.26953125" style="261" customWidth="1"/>
    <col min="7426" max="7426" width="17" style="261" customWidth="1"/>
    <col min="7427" max="7521" width="8.453125" style="261" customWidth="1"/>
    <col min="7522" max="7680" width="7" style="261"/>
    <col min="7681" max="7681" width="3.26953125" style="261" customWidth="1"/>
    <col min="7682" max="7682" width="17" style="261" customWidth="1"/>
    <col min="7683" max="7777" width="8.453125" style="261" customWidth="1"/>
    <col min="7778" max="7936" width="7" style="261"/>
    <col min="7937" max="7937" width="3.26953125" style="261" customWidth="1"/>
    <col min="7938" max="7938" width="17" style="261" customWidth="1"/>
    <col min="7939" max="8033" width="8.453125" style="261" customWidth="1"/>
    <col min="8034" max="8192" width="7" style="261"/>
    <col min="8193" max="8193" width="3.26953125" style="261" customWidth="1"/>
    <col min="8194" max="8194" width="17" style="261" customWidth="1"/>
    <col min="8195" max="8289" width="8.453125" style="261" customWidth="1"/>
    <col min="8290" max="8448" width="7" style="261"/>
    <col min="8449" max="8449" width="3.26953125" style="261" customWidth="1"/>
    <col min="8450" max="8450" width="17" style="261" customWidth="1"/>
    <col min="8451" max="8545" width="8.453125" style="261" customWidth="1"/>
    <col min="8546" max="8704" width="7" style="261"/>
    <col min="8705" max="8705" width="3.26953125" style="261" customWidth="1"/>
    <col min="8706" max="8706" width="17" style="261" customWidth="1"/>
    <col min="8707" max="8801" width="8.453125" style="261" customWidth="1"/>
    <col min="8802" max="8960" width="7" style="261"/>
    <col min="8961" max="8961" width="3.26953125" style="261" customWidth="1"/>
    <col min="8962" max="8962" width="17" style="261" customWidth="1"/>
    <col min="8963" max="9057" width="8.453125" style="261" customWidth="1"/>
    <col min="9058" max="9216" width="7" style="261"/>
    <col min="9217" max="9217" width="3.26953125" style="261" customWidth="1"/>
    <col min="9218" max="9218" width="17" style="261" customWidth="1"/>
    <col min="9219" max="9313" width="8.453125" style="261" customWidth="1"/>
    <col min="9314" max="9472" width="7" style="261"/>
    <col min="9473" max="9473" width="3.26953125" style="261" customWidth="1"/>
    <col min="9474" max="9474" width="17" style="261" customWidth="1"/>
    <col min="9475" max="9569" width="8.453125" style="261" customWidth="1"/>
    <col min="9570" max="9728" width="7" style="261"/>
    <col min="9729" max="9729" width="3.26953125" style="261" customWidth="1"/>
    <col min="9730" max="9730" width="17" style="261" customWidth="1"/>
    <col min="9731" max="9825" width="8.453125" style="261" customWidth="1"/>
    <col min="9826" max="9984" width="7" style="261"/>
    <col min="9985" max="9985" width="3.26953125" style="261" customWidth="1"/>
    <col min="9986" max="9986" width="17" style="261" customWidth="1"/>
    <col min="9987" max="10081" width="8.453125" style="261" customWidth="1"/>
    <col min="10082" max="10240" width="7" style="261"/>
    <col min="10241" max="10241" width="3.26953125" style="261" customWidth="1"/>
    <col min="10242" max="10242" width="17" style="261" customWidth="1"/>
    <col min="10243" max="10337" width="8.453125" style="261" customWidth="1"/>
    <col min="10338" max="10496" width="7" style="261"/>
    <col min="10497" max="10497" width="3.26953125" style="261" customWidth="1"/>
    <col min="10498" max="10498" width="17" style="261" customWidth="1"/>
    <col min="10499" max="10593" width="8.453125" style="261" customWidth="1"/>
    <col min="10594" max="10752" width="7" style="261"/>
    <col min="10753" max="10753" width="3.26953125" style="261" customWidth="1"/>
    <col min="10754" max="10754" width="17" style="261" customWidth="1"/>
    <col min="10755" max="10849" width="8.453125" style="261" customWidth="1"/>
    <col min="10850" max="11008" width="7" style="261"/>
    <col min="11009" max="11009" width="3.26953125" style="261" customWidth="1"/>
    <col min="11010" max="11010" width="17" style="261" customWidth="1"/>
    <col min="11011" max="11105" width="8.453125" style="261" customWidth="1"/>
    <col min="11106" max="11264" width="7" style="261"/>
    <col min="11265" max="11265" width="3.26953125" style="261" customWidth="1"/>
    <col min="11266" max="11266" width="17" style="261" customWidth="1"/>
    <col min="11267" max="11361" width="8.453125" style="261" customWidth="1"/>
    <col min="11362" max="11520" width="7" style="261"/>
    <col min="11521" max="11521" width="3.26953125" style="261" customWidth="1"/>
    <col min="11522" max="11522" width="17" style="261" customWidth="1"/>
    <col min="11523" max="11617" width="8.453125" style="261" customWidth="1"/>
    <col min="11618" max="11776" width="7" style="261"/>
    <col min="11777" max="11777" width="3.26953125" style="261" customWidth="1"/>
    <col min="11778" max="11778" width="17" style="261" customWidth="1"/>
    <col min="11779" max="11873" width="8.453125" style="261" customWidth="1"/>
    <col min="11874" max="12032" width="7" style="261"/>
    <col min="12033" max="12033" width="3.26953125" style="261" customWidth="1"/>
    <col min="12034" max="12034" width="17" style="261" customWidth="1"/>
    <col min="12035" max="12129" width="8.453125" style="261" customWidth="1"/>
    <col min="12130" max="12288" width="7" style="261"/>
    <col min="12289" max="12289" width="3.26953125" style="261" customWidth="1"/>
    <col min="12290" max="12290" width="17" style="261" customWidth="1"/>
    <col min="12291" max="12385" width="8.453125" style="261" customWidth="1"/>
    <col min="12386" max="12544" width="7" style="261"/>
    <col min="12545" max="12545" width="3.26953125" style="261" customWidth="1"/>
    <col min="12546" max="12546" width="17" style="261" customWidth="1"/>
    <col min="12547" max="12641" width="8.453125" style="261" customWidth="1"/>
    <col min="12642" max="12800" width="7" style="261"/>
    <col min="12801" max="12801" width="3.26953125" style="261" customWidth="1"/>
    <col min="12802" max="12802" width="17" style="261" customWidth="1"/>
    <col min="12803" max="12897" width="8.453125" style="261" customWidth="1"/>
    <col min="12898" max="13056" width="7" style="261"/>
    <col min="13057" max="13057" width="3.26953125" style="261" customWidth="1"/>
    <col min="13058" max="13058" width="17" style="261" customWidth="1"/>
    <col min="13059" max="13153" width="8.453125" style="261" customWidth="1"/>
    <col min="13154" max="13312" width="7" style="261"/>
    <col min="13313" max="13313" width="3.26953125" style="261" customWidth="1"/>
    <col min="13314" max="13314" width="17" style="261" customWidth="1"/>
    <col min="13315" max="13409" width="8.453125" style="261" customWidth="1"/>
    <col min="13410" max="13568" width="7" style="261"/>
    <col min="13569" max="13569" width="3.26953125" style="261" customWidth="1"/>
    <col min="13570" max="13570" width="17" style="261" customWidth="1"/>
    <col min="13571" max="13665" width="8.453125" style="261" customWidth="1"/>
    <col min="13666" max="13824" width="7" style="261"/>
    <col min="13825" max="13825" width="3.26953125" style="261" customWidth="1"/>
    <col min="13826" max="13826" width="17" style="261" customWidth="1"/>
    <col min="13827" max="13921" width="8.453125" style="261" customWidth="1"/>
    <col min="13922" max="14080" width="7" style="261"/>
    <col min="14081" max="14081" width="3.26953125" style="261" customWidth="1"/>
    <col min="14082" max="14082" width="17" style="261" customWidth="1"/>
    <col min="14083" max="14177" width="8.453125" style="261" customWidth="1"/>
    <col min="14178" max="14336" width="7" style="261"/>
    <col min="14337" max="14337" width="3.26953125" style="261" customWidth="1"/>
    <col min="14338" max="14338" width="17" style="261" customWidth="1"/>
    <col min="14339" max="14433" width="8.453125" style="261" customWidth="1"/>
    <col min="14434" max="14592" width="7" style="261"/>
    <col min="14593" max="14593" width="3.26953125" style="261" customWidth="1"/>
    <col min="14594" max="14594" width="17" style="261" customWidth="1"/>
    <col min="14595" max="14689" width="8.453125" style="261" customWidth="1"/>
    <col min="14690" max="14848" width="7" style="261"/>
    <col min="14849" max="14849" width="3.26953125" style="261" customWidth="1"/>
    <col min="14850" max="14850" width="17" style="261" customWidth="1"/>
    <col min="14851" max="14945" width="8.453125" style="261" customWidth="1"/>
    <col min="14946" max="15104" width="7" style="261"/>
    <col min="15105" max="15105" width="3.26953125" style="261" customWidth="1"/>
    <col min="15106" max="15106" width="17" style="261" customWidth="1"/>
    <col min="15107" max="15201" width="8.453125" style="261" customWidth="1"/>
    <col min="15202" max="15360" width="7" style="261"/>
    <col min="15361" max="15361" width="3.26953125" style="261" customWidth="1"/>
    <col min="15362" max="15362" width="17" style="261" customWidth="1"/>
    <col min="15363" max="15457" width="8.453125" style="261" customWidth="1"/>
    <col min="15458" max="15616" width="7" style="261"/>
    <col min="15617" max="15617" width="3.26953125" style="261" customWidth="1"/>
    <col min="15618" max="15618" width="17" style="261" customWidth="1"/>
    <col min="15619" max="15713" width="8.453125" style="261" customWidth="1"/>
    <col min="15714" max="15872" width="7" style="261"/>
    <col min="15873" max="15873" width="3.26953125" style="261" customWidth="1"/>
    <col min="15874" max="15874" width="17" style="261" customWidth="1"/>
    <col min="15875" max="15969" width="8.453125" style="261" customWidth="1"/>
    <col min="15970" max="16128" width="7" style="261"/>
    <col min="16129" max="16129" width="3.26953125" style="261" customWidth="1"/>
    <col min="16130" max="16130" width="17" style="261" customWidth="1"/>
    <col min="16131" max="16225" width="8.453125" style="261" customWidth="1"/>
    <col min="16226" max="16384" width="7" style="261"/>
  </cols>
  <sheetData>
    <row r="1" spans="1:97" s="210" customFormat="1" ht="14" x14ac:dyDescent="0.2">
      <c r="A1" s="208"/>
      <c r="B1" s="209" t="s">
        <v>593</v>
      </c>
      <c r="BP1" s="211"/>
    </row>
    <row r="2" spans="1:97" s="210" customFormat="1" ht="10.9" customHeight="1" x14ac:dyDescent="0.2">
      <c r="A2" s="208"/>
      <c r="BP2" s="211"/>
      <c r="CH2" s="212"/>
      <c r="CI2" s="212"/>
      <c r="CJ2" s="212"/>
      <c r="CS2" s="213" t="s">
        <v>351</v>
      </c>
    </row>
    <row r="3" spans="1:97" s="210" customFormat="1" ht="12.75" customHeight="1" x14ac:dyDescent="0.2">
      <c r="A3" s="214"/>
      <c r="B3" s="215"/>
      <c r="C3" s="216" t="s">
        <v>234</v>
      </c>
      <c r="D3" s="216" t="s">
        <v>235</v>
      </c>
      <c r="E3" s="216" t="s">
        <v>236</v>
      </c>
      <c r="F3" s="216" t="s">
        <v>237</v>
      </c>
      <c r="G3" s="216" t="s">
        <v>238</v>
      </c>
      <c r="H3" s="216" t="s">
        <v>239</v>
      </c>
      <c r="I3" s="216" t="s">
        <v>240</v>
      </c>
      <c r="J3" s="216" t="s">
        <v>241</v>
      </c>
      <c r="K3" s="216" t="s">
        <v>242</v>
      </c>
      <c r="L3" s="216" t="s">
        <v>243</v>
      </c>
      <c r="M3" s="216" t="s">
        <v>244</v>
      </c>
      <c r="N3" s="216" t="s">
        <v>245</v>
      </c>
      <c r="O3" s="216" t="s">
        <v>246</v>
      </c>
      <c r="P3" s="216" t="s">
        <v>247</v>
      </c>
      <c r="Q3" s="216" t="s">
        <v>248</v>
      </c>
      <c r="R3" s="216" t="s">
        <v>249</v>
      </c>
      <c r="S3" s="216" t="s">
        <v>250</v>
      </c>
      <c r="T3" s="216" t="s">
        <v>251</v>
      </c>
      <c r="U3" s="216" t="s">
        <v>252</v>
      </c>
      <c r="V3" s="216" t="s">
        <v>253</v>
      </c>
      <c r="W3" s="216" t="s">
        <v>254</v>
      </c>
      <c r="X3" s="216" t="s">
        <v>255</v>
      </c>
      <c r="Y3" s="216" t="s">
        <v>256</v>
      </c>
      <c r="Z3" s="216" t="s">
        <v>257</v>
      </c>
      <c r="AA3" s="216" t="s">
        <v>258</v>
      </c>
      <c r="AB3" s="216" t="s">
        <v>259</v>
      </c>
      <c r="AC3" s="216" t="s">
        <v>260</v>
      </c>
      <c r="AD3" s="216" t="s">
        <v>261</v>
      </c>
      <c r="AE3" s="216" t="s">
        <v>262</v>
      </c>
      <c r="AF3" s="216" t="s">
        <v>263</v>
      </c>
      <c r="AG3" s="216" t="s">
        <v>264</v>
      </c>
      <c r="AH3" s="216" t="s">
        <v>265</v>
      </c>
      <c r="AI3" s="216" t="s">
        <v>266</v>
      </c>
      <c r="AJ3" s="216" t="s">
        <v>267</v>
      </c>
      <c r="AK3" s="216" t="s">
        <v>268</v>
      </c>
      <c r="AL3" s="216" t="s">
        <v>269</v>
      </c>
      <c r="AM3" s="216" t="s">
        <v>270</v>
      </c>
      <c r="AN3" s="216" t="s">
        <v>272</v>
      </c>
      <c r="AO3" s="216" t="s">
        <v>274</v>
      </c>
      <c r="AP3" s="216" t="s">
        <v>275</v>
      </c>
      <c r="AQ3" s="216" t="s">
        <v>276</v>
      </c>
      <c r="AR3" s="216" t="s">
        <v>277</v>
      </c>
      <c r="AS3" s="216" t="s">
        <v>278</v>
      </c>
      <c r="AT3" s="216" t="s">
        <v>279</v>
      </c>
      <c r="AU3" s="216" t="s">
        <v>280</v>
      </c>
      <c r="AV3" s="216" t="s">
        <v>281</v>
      </c>
      <c r="AW3" s="216" t="s">
        <v>282</v>
      </c>
      <c r="AX3" s="216" t="s">
        <v>283</v>
      </c>
      <c r="AY3" s="216" t="s">
        <v>284</v>
      </c>
      <c r="AZ3" s="216" t="s">
        <v>285</v>
      </c>
      <c r="BA3" s="216" t="s">
        <v>286</v>
      </c>
      <c r="BB3" s="216" t="s">
        <v>288</v>
      </c>
      <c r="BC3" s="216" t="s">
        <v>289</v>
      </c>
      <c r="BD3" s="216" t="s">
        <v>291</v>
      </c>
      <c r="BE3" s="216" t="s">
        <v>292</v>
      </c>
      <c r="BF3" s="216" t="s">
        <v>293</v>
      </c>
      <c r="BG3" s="216" t="s">
        <v>295</v>
      </c>
      <c r="BH3" s="216" t="s">
        <v>296</v>
      </c>
      <c r="BI3" s="216" t="s">
        <v>297</v>
      </c>
      <c r="BJ3" s="216" t="s">
        <v>298</v>
      </c>
      <c r="BK3" s="216" t="s">
        <v>299</v>
      </c>
      <c r="BL3" s="216" t="s">
        <v>300</v>
      </c>
      <c r="BM3" s="216" t="s">
        <v>301</v>
      </c>
      <c r="BN3" s="216" t="s">
        <v>459</v>
      </c>
      <c r="BO3" s="217"/>
      <c r="BP3" s="218"/>
      <c r="BQ3" s="218"/>
      <c r="BR3" s="216" t="s">
        <v>352</v>
      </c>
      <c r="BS3" s="216" t="s">
        <v>352</v>
      </c>
      <c r="BT3" s="216"/>
      <c r="BU3" s="218"/>
      <c r="BV3" s="217"/>
      <c r="BW3" s="217"/>
      <c r="BX3" s="219"/>
      <c r="BY3" s="218"/>
      <c r="BZ3" s="218"/>
      <c r="CA3" s="218"/>
      <c r="CB3" s="218"/>
      <c r="CC3" s="218"/>
      <c r="CD3" s="218"/>
      <c r="CE3" s="218"/>
      <c r="CF3" s="217"/>
      <c r="CG3" s="217"/>
      <c r="CH3" s="216"/>
      <c r="CI3" s="216" t="s">
        <v>353</v>
      </c>
      <c r="CJ3" s="216" t="s">
        <v>353</v>
      </c>
      <c r="CK3" s="216" t="s">
        <v>353</v>
      </c>
      <c r="CL3" s="216" t="s">
        <v>353</v>
      </c>
      <c r="CM3" s="216" t="s">
        <v>353</v>
      </c>
      <c r="CN3" s="216" t="s">
        <v>353</v>
      </c>
      <c r="CO3" s="216" t="s">
        <v>353</v>
      </c>
      <c r="CP3" s="216" t="s">
        <v>353</v>
      </c>
      <c r="CQ3" s="220" t="s">
        <v>353</v>
      </c>
      <c r="CR3" s="217"/>
      <c r="CS3" s="220"/>
    </row>
    <row r="4" spans="1:97" s="208" customFormat="1" ht="12.75" customHeight="1" x14ac:dyDescent="0.2">
      <c r="A4" s="221"/>
      <c r="B4" s="222"/>
      <c r="C4" s="223" t="s">
        <v>523</v>
      </c>
      <c r="D4" s="223" t="s">
        <v>524</v>
      </c>
      <c r="E4" s="223"/>
      <c r="F4" s="223" t="s">
        <v>525</v>
      </c>
      <c r="G4" s="223"/>
      <c r="H4" s="223"/>
      <c r="I4" s="223" t="s">
        <v>526</v>
      </c>
      <c r="J4" s="223" t="s">
        <v>527</v>
      </c>
      <c r="K4" s="223"/>
      <c r="L4" s="223" t="s">
        <v>304</v>
      </c>
      <c r="M4" s="223"/>
      <c r="N4" s="223" t="s">
        <v>305</v>
      </c>
      <c r="O4" s="223"/>
      <c r="P4" s="224" t="s">
        <v>528</v>
      </c>
      <c r="Q4" s="223" t="s">
        <v>529</v>
      </c>
      <c r="R4" s="223" t="s">
        <v>530</v>
      </c>
      <c r="S4" s="223" t="s">
        <v>531</v>
      </c>
      <c r="T4" s="223" t="s">
        <v>532</v>
      </c>
      <c r="U4" s="224" t="s">
        <v>533</v>
      </c>
      <c r="V4" s="223"/>
      <c r="W4" s="223" t="s">
        <v>534</v>
      </c>
      <c r="X4" s="223"/>
      <c r="Y4" s="223" t="s">
        <v>306</v>
      </c>
      <c r="Z4" s="223" t="s">
        <v>306</v>
      </c>
      <c r="AA4" s="223" t="s">
        <v>535</v>
      </c>
      <c r="AB4" s="223" t="s">
        <v>536</v>
      </c>
      <c r="AC4" s="223"/>
      <c r="AD4" s="223" t="s">
        <v>537</v>
      </c>
      <c r="AE4" s="223" t="s">
        <v>538</v>
      </c>
      <c r="AF4" s="223"/>
      <c r="AG4" s="223" t="s">
        <v>539</v>
      </c>
      <c r="AH4" s="223" t="s">
        <v>540</v>
      </c>
      <c r="AI4" s="223"/>
      <c r="AJ4" s="223"/>
      <c r="AK4" s="223"/>
      <c r="AL4" s="223"/>
      <c r="AM4" s="223" t="s">
        <v>527</v>
      </c>
      <c r="AN4" s="224" t="s">
        <v>541</v>
      </c>
      <c r="AO4" s="223"/>
      <c r="AP4" s="223"/>
      <c r="AQ4" s="224"/>
      <c r="AR4" s="223" t="s">
        <v>542</v>
      </c>
      <c r="AS4" s="223"/>
      <c r="AT4" s="223" t="s">
        <v>543</v>
      </c>
      <c r="AU4" s="223"/>
      <c r="AV4" s="223"/>
      <c r="AW4" s="223"/>
      <c r="AX4" s="223"/>
      <c r="AY4" s="224"/>
      <c r="AZ4" s="223" t="s">
        <v>544</v>
      </c>
      <c r="BA4" s="223"/>
      <c r="BB4" s="223" t="s">
        <v>545</v>
      </c>
      <c r="BC4" s="223"/>
      <c r="BD4" s="223"/>
      <c r="BE4" s="223" t="s">
        <v>546</v>
      </c>
      <c r="BF4" s="225"/>
      <c r="BG4" s="335" t="s">
        <v>547</v>
      </c>
      <c r="BH4" s="223" t="s">
        <v>548</v>
      </c>
      <c r="BI4" s="223"/>
      <c r="BJ4" s="223" t="s">
        <v>549</v>
      </c>
      <c r="BK4" s="224" t="s">
        <v>550</v>
      </c>
      <c r="BL4" s="224" t="s">
        <v>527</v>
      </c>
      <c r="BM4" s="223"/>
      <c r="BN4" s="224"/>
      <c r="BO4" s="226" t="s">
        <v>354</v>
      </c>
      <c r="BP4" s="223" t="s">
        <v>355</v>
      </c>
      <c r="BQ4" s="223" t="s">
        <v>356</v>
      </c>
      <c r="BR4" s="223" t="s">
        <v>357</v>
      </c>
      <c r="BS4" s="223" t="s">
        <v>358</v>
      </c>
      <c r="BT4" s="223" t="s">
        <v>358</v>
      </c>
      <c r="BU4" s="223"/>
      <c r="BV4" s="226" t="s">
        <v>359</v>
      </c>
      <c r="BW4" s="222" t="s">
        <v>360</v>
      </c>
      <c r="BX4" s="221"/>
      <c r="BY4" s="223"/>
      <c r="BZ4" s="223" t="s">
        <v>361</v>
      </c>
      <c r="CA4" s="223"/>
      <c r="CB4" s="223"/>
      <c r="CC4" s="223"/>
      <c r="CD4" s="223"/>
      <c r="CE4" s="223"/>
      <c r="CF4" s="226"/>
      <c r="CG4" s="226"/>
      <c r="CH4" s="226"/>
      <c r="CI4" s="223"/>
      <c r="CJ4" s="223"/>
      <c r="CK4" s="223" t="s">
        <v>362</v>
      </c>
      <c r="CL4" s="223"/>
      <c r="CM4" s="223"/>
      <c r="CN4" s="223"/>
      <c r="CO4" s="223"/>
      <c r="CP4" s="223"/>
      <c r="CQ4" s="226"/>
      <c r="CR4" s="226" t="s">
        <v>363</v>
      </c>
      <c r="CS4" s="226" t="s">
        <v>364</v>
      </c>
    </row>
    <row r="5" spans="1:97" s="208" customFormat="1" ht="12.75" customHeight="1" x14ac:dyDescent="0.2">
      <c r="A5" s="227"/>
      <c r="B5" s="228"/>
      <c r="C5" s="229" t="s">
        <v>551</v>
      </c>
      <c r="D5" s="229" t="s">
        <v>551</v>
      </c>
      <c r="E5" s="229" t="s">
        <v>552</v>
      </c>
      <c r="F5" s="229" t="s">
        <v>308</v>
      </c>
      <c r="G5" s="229" t="s">
        <v>553</v>
      </c>
      <c r="H5" s="229" t="s">
        <v>554</v>
      </c>
      <c r="I5" s="229" t="s">
        <v>555</v>
      </c>
      <c r="J5" s="229" t="s">
        <v>556</v>
      </c>
      <c r="K5" s="229" t="s">
        <v>557</v>
      </c>
      <c r="L5" s="229" t="s">
        <v>558</v>
      </c>
      <c r="M5" s="229" t="s">
        <v>1</v>
      </c>
      <c r="N5" s="229" t="s">
        <v>558</v>
      </c>
      <c r="O5" s="229" t="s">
        <v>309</v>
      </c>
      <c r="P5" s="230" t="s">
        <v>559</v>
      </c>
      <c r="Q5" s="229" t="s">
        <v>560</v>
      </c>
      <c r="R5" s="229" t="s">
        <v>561</v>
      </c>
      <c r="S5" s="229" t="s">
        <v>562</v>
      </c>
      <c r="T5" s="229" t="s">
        <v>563</v>
      </c>
      <c r="U5" s="230" t="s">
        <v>564</v>
      </c>
      <c r="V5" s="229" t="s">
        <v>2</v>
      </c>
      <c r="W5" s="229" t="s">
        <v>310</v>
      </c>
      <c r="X5" s="229" t="s">
        <v>3</v>
      </c>
      <c r="Y5" s="229" t="s">
        <v>565</v>
      </c>
      <c r="Z5" s="229" t="s">
        <v>566</v>
      </c>
      <c r="AA5" s="229" t="s">
        <v>567</v>
      </c>
      <c r="AB5" s="229" t="s">
        <v>568</v>
      </c>
      <c r="AC5" s="229" t="s">
        <v>4</v>
      </c>
      <c r="AD5" s="229" t="s">
        <v>569</v>
      </c>
      <c r="AE5" s="229" t="s">
        <v>311</v>
      </c>
      <c r="AF5" s="229" t="s">
        <v>5</v>
      </c>
      <c r="AG5" s="229" t="s">
        <v>312</v>
      </c>
      <c r="AH5" s="229" t="s">
        <v>570</v>
      </c>
      <c r="AI5" s="229" t="s">
        <v>37</v>
      </c>
      <c r="AJ5" s="229" t="s">
        <v>271</v>
      </c>
      <c r="AK5" s="229" t="s">
        <v>273</v>
      </c>
      <c r="AL5" s="229" t="s">
        <v>36</v>
      </c>
      <c r="AM5" s="229" t="s">
        <v>313</v>
      </c>
      <c r="AN5" s="230" t="s">
        <v>571</v>
      </c>
      <c r="AO5" s="229" t="s">
        <v>314</v>
      </c>
      <c r="AP5" s="229" t="s">
        <v>6</v>
      </c>
      <c r="AQ5" s="230" t="s">
        <v>572</v>
      </c>
      <c r="AR5" s="229" t="s">
        <v>573</v>
      </c>
      <c r="AS5" s="229" t="s">
        <v>315</v>
      </c>
      <c r="AT5" s="229" t="s">
        <v>574</v>
      </c>
      <c r="AU5" s="229" t="s">
        <v>316</v>
      </c>
      <c r="AV5" s="229" t="s">
        <v>317</v>
      </c>
      <c r="AW5" s="229" t="s">
        <v>7</v>
      </c>
      <c r="AX5" s="229" t="s">
        <v>287</v>
      </c>
      <c r="AY5" s="230" t="s">
        <v>318</v>
      </c>
      <c r="AZ5" s="229" t="s">
        <v>575</v>
      </c>
      <c r="BA5" s="229" t="s">
        <v>290</v>
      </c>
      <c r="BB5" s="229" t="s">
        <v>308</v>
      </c>
      <c r="BC5" s="229" t="s">
        <v>319</v>
      </c>
      <c r="BD5" s="229" t="s">
        <v>294</v>
      </c>
      <c r="BE5" s="229" t="s">
        <v>320</v>
      </c>
      <c r="BF5" s="230" t="s">
        <v>321</v>
      </c>
      <c r="BG5" s="336" t="s">
        <v>576</v>
      </c>
      <c r="BH5" s="229" t="s">
        <v>308</v>
      </c>
      <c r="BI5" s="229" t="s">
        <v>577</v>
      </c>
      <c r="BJ5" s="229" t="s">
        <v>308</v>
      </c>
      <c r="BK5" s="230" t="s">
        <v>308</v>
      </c>
      <c r="BL5" s="230" t="s">
        <v>578</v>
      </c>
      <c r="BM5" s="229" t="s">
        <v>579</v>
      </c>
      <c r="BN5" s="230" t="s">
        <v>580</v>
      </c>
      <c r="BO5" s="231" t="s">
        <v>365</v>
      </c>
      <c r="BP5" s="229" t="s">
        <v>366</v>
      </c>
      <c r="BQ5" s="229" t="s">
        <v>366</v>
      </c>
      <c r="BR5" s="229" t="s">
        <v>366</v>
      </c>
      <c r="BS5" s="229" t="s">
        <v>367</v>
      </c>
      <c r="BT5" s="229" t="s">
        <v>368</v>
      </c>
      <c r="BU5" s="229" t="s">
        <v>369</v>
      </c>
      <c r="BV5" s="231" t="s">
        <v>370</v>
      </c>
      <c r="BW5" s="228" t="s">
        <v>371</v>
      </c>
      <c r="BX5" s="227" t="s">
        <v>372</v>
      </c>
      <c r="BY5" s="229" t="s">
        <v>373</v>
      </c>
      <c r="BZ5" s="229" t="s">
        <v>374</v>
      </c>
      <c r="CA5" s="229" t="s">
        <v>375</v>
      </c>
      <c r="CB5" s="229" t="s">
        <v>376</v>
      </c>
      <c r="CC5" s="229" t="s">
        <v>377</v>
      </c>
      <c r="CD5" s="229" t="s">
        <v>378</v>
      </c>
      <c r="CE5" s="229" t="s">
        <v>379</v>
      </c>
      <c r="CF5" s="231" t="s">
        <v>380</v>
      </c>
      <c r="CG5" s="231" t="s">
        <v>370</v>
      </c>
      <c r="CH5" s="231" t="s">
        <v>381</v>
      </c>
      <c r="CI5" s="229" t="s">
        <v>382</v>
      </c>
      <c r="CJ5" s="229" t="s">
        <v>383</v>
      </c>
      <c r="CK5" s="229" t="s">
        <v>384</v>
      </c>
      <c r="CL5" s="229" t="s">
        <v>385</v>
      </c>
      <c r="CM5" s="229" t="s">
        <v>386</v>
      </c>
      <c r="CN5" s="229" t="s">
        <v>387</v>
      </c>
      <c r="CO5" s="229" t="s">
        <v>388</v>
      </c>
      <c r="CP5" s="229" t="s">
        <v>389</v>
      </c>
      <c r="CQ5" s="231" t="s">
        <v>390</v>
      </c>
      <c r="CR5" s="231" t="s">
        <v>391</v>
      </c>
      <c r="CS5" s="231" t="s">
        <v>392</v>
      </c>
    </row>
    <row r="6" spans="1:97" s="210" customFormat="1" ht="12.75" customHeight="1" x14ac:dyDescent="0.2">
      <c r="A6" s="221" t="s">
        <v>234</v>
      </c>
      <c r="B6" s="232" t="s">
        <v>460</v>
      </c>
      <c r="C6" s="233">
        <v>128</v>
      </c>
      <c r="D6" s="233">
        <v>355</v>
      </c>
      <c r="E6" s="233">
        <v>1807</v>
      </c>
      <c r="F6" s="233">
        <v>98</v>
      </c>
      <c r="G6" s="233">
        <v>10</v>
      </c>
      <c r="H6" s="233">
        <v>0</v>
      </c>
      <c r="I6" s="233">
        <v>0</v>
      </c>
      <c r="J6" s="233">
        <v>0</v>
      </c>
      <c r="K6" s="233">
        <v>32</v>
      </c>
      <c r="L6" s="233">
        <v>132</v>
      </c>
      <c r="M6" s="233">
        <v>20942</v>
      </c>
      <c r="N6" s="233">
        <v>14704</v>
      </c>
      <c r="O6" s="233">
        <v>742</v>
      </c>
      <c r="P6" s="233">
        <v>5804</v>
      </c>
      <c r="Q6" s="233">
        <v>0</v>
      </c>
      <c r="R6" s="233">
        <v>0</v>
      </c>
      <c r="S6" s="233">
        <v>0</v>
      </c>
      <c r="T6" s="233">
        <v>0</v>
      </c>
      <c r="U6" s="233">
        <v>0</v>
      </c>
      <c r="V6" s="233">
        <v>0</v>
      </c>
      <c r="W6" s="233">
        <v>0</v>
      </c>
      <c r="X6" s="233">
        <v>0</v>
      </c>
      <c r="Y6" s="233">
        <v>0</v>
      </c>
      <c r="Z6" s="233">
        <v>0</v>
      </c>
      <c r="AA6" s="233">
        <v>0</v>
      </c>
      <c r="AB6" s="233">
        <v>0</v>
      </c>
      <c r="AC6" s="233">
        <v>0</v>
      </c>
      <c r="AD6" s="233">
        <v>0</v>
      </c>
      <c r="AE6" s="233">
        <v>0</v>
      </c>
      <c r="AF6" s="233">
        <v>0</v>
      </c>
      <c r="AG6" s="233">
        <v>0</v>
      </c>
      <c r="AH6" s="233">
        <v>0</v>
      </c>
      <c r="AI6" s="233">
        <v>0</v>
      </c>
      <c r="AJ6" s="233">
        <v>0</v>
      </c>
      <c r="AK6" s="233">
        <v>0</v>
      </c>
      <c r="AL6" s="233">
        <v>0</v>
      </c>
      <c r="AM6" s="233">
        <v>2</v>
      </c>
      <c r="AN6" s="233">
        <v>0</v>
      </c>
      <c r="AO6" s="233">
        <v>0</v>
      </c>
      <c r="AP6" s="233">
        <v>0</v>
      </c>
      <c r="AQ6" s="233">
        <v>0</v>
      </c>
      <c r="AR6" s="233">
        <v>0</v>
      </c>
      <c r="AS6" s="233">
        <v>0</v>
      </c>
      <c r="AT6" s="233">
        <v>0</v>
      </c>
      <c r="AU6" s="233">
        <v>0</v>
      </c>
      <c r="AV6" s="233">
        <v>0</v>
      </c>
      <c r="AW6" s="233">
        <v>0</v>
      </c>
      <c r="AX6" s="233">
        <v>0</v>
      </c>
      <c r="AY6" s="233">
        <v>27</v>
      </c>
      <c r="AZ6" s="233">
        <v>0</v>
      </c>
      <c r="BA6" s="233">
        <v>0</v>
      </c>
      <c r="BB6" s="233">
        <v>0</v>
      </c>
      <c r="BC6" s="233">
        <v>14</v>
      </c>
      <c r="BD6" s="233">
        <v>156</v>
      </c>
      <c r="BE6" s="233">
        <v>149</v>
      </c>
      <c r="BF6" s="233">
        <v>198</v>
      </c>
      <c r="BG6" s="233">
        <v>17</v>
      </c>
      <c r="BH6" s="233">
        <v>0</v>
      </c>
      <c r="BI6" s="233">
        <v>333</v>
      </c>
      <c r="BJ6" s="233">
        <v>946</v>
      </c>
      <c r="BK6" s="233">
        <v>2</v>
      </c>
      <c r="BL6" s="233">
        <v>15</v>
      </c>
      <c r="BM6" s="233">
        <v>0</v>
      </c>
      <c r="BN6" s="233">
        <v>0</v>
      </c>
      <c r="BO6" s="236">
        <v>46613</v>
      </c>
      <c r="BP6" s="235">
        <v>63</v>
      </c>
      <c r="BQ6" s="233">
        <v>5873</v>
      </c>
      <c r="BR6" s="233">
        <v>0</v>
      </c>
      <c r="BS6" s="233">
        <v>0</v>
      </c>
      <c r="BT6" s="233">
        <v>0</v>
      </c>
      <c r="BU6" s="233">
        <v>293</v>
      </c>
      <c r="BV6" s="236">
        <v>6229</v>
      </c>
      <c r="BW6" s="234">
        <v>52842</v>
      </c>
      <c r="BX6" s="237">
        <v>0</v>
      </c>
      <c r="BY6" s="233">
        <v>1866</v>
      </c>
      <c r="BZ6" s="233">
        <v>21</v>
      </c>
      <c r="CA6" s="233">
        <v>44</v>
      </c>
      <c r="CB6" s="233">
        <v>0</v>
      </c>
      <c r="CC6" s="233">
        <v>31</v>
      </c>
      <c r="CD6" s="233">
        <v>9</v>
      </c>
      <c r="CE6" s="233">
        <v>0</v>
      </c>
      <c r="CF6" s="236">
        <v>1971</v>
      </c>
      <c r="CG6" s="236">
        <v>8200</v>
      </c>
      <c r="CH6" s="236">
        <v>54813</v>
      </c>
      <c r="CI6" s="233">
        <v>-34557</v>
      </c>
      <c r="CJ6" s="233">
        <v>-11932</v>
      </c>
      <c r="CK6" s="233">
        <v>-576</v>
      </c>
      <c r="CL6" s="233">
        <v>0</v>
      </c>
      <c r="CM6" s="233">
        <v>-183</v>
      </c>
      <c r="CN6" s="233">
        <v>-3700</v>
      </c>
      <c r="CO6" s="233">
        <v>-634</v>
      </c>
      <c r="CP6" s="233">
        <v>0</v>
      </c>
      <c r="CQ6" s="236">
        <v>-51582</v>
      </c>
      <c r="CR6" s="236">
        <v>-43382</v>
      </c>
      <c r="CS6" s="236">
        <v>3231</v>
      </c>
    </row>
    <row r="7" spans="1:97" s="210" customFormat="1" ht="12.75" customHeight="1" x14ac:dyDescent="0.2">
      <c r="A7" s="221" t="s">
        <v>235</v>
      </c>
      <c r="B7" s="232" t="s">
        <v>461</v>
      </c>
      <c r="C7" s="233">
        <v>45</v>
      </c>
      <c r="D7" s="233">
        <v>2315</v>
      </c>
      <c r="E7" s="233">
        <v>25707</v>
      </c>
      <c r="F7" s="233">
        <v>12</v>
      </c>
      <c r="G7" s="233">
        <v>0</v>
      </c>
      <c r="H7" s="233">
        <v>0</v>
      </c>
      <c r="I7" s="233">
        <v>0</v>
      </c>
      <c r="J7" s="233">
        <v>0</v>
      </c>
      <c r="K7" s="233">
        <v>0</v>
      </c>
      <c r="L7" s="233">
        <v>0</v>
      </c>
      <c r="M7" s="233">
        <v>0</v>
      </c>
      <c r="N7" s="233">
        <v>7</v>
      </c>
      <c r="O7" s="233">
        <v>0</v>
      </c>
      <c r="P7" s="233">
        <v>722</v>
      </c>
      <c r="Q7" s="233">
        <v>2</v>
      </c>
      <c r="R7" s="233">
        <v>4</v>
      </c>
      <c r="S7" s="233">
        <v>0</v>
      </c>
      <c r="T7" s="233">
        <v>0</v>
      </c>
      <c r="U7" s="233">
        <v>35</v>
      </c>
      <c r="V7" s="233">
        <v>0</v>
      </c>
      <c r="W7" s="233">
        <v>0</v>
      </c>
      <c r="X7" s="233">
        <v>0</v>
      </c>
      <c r="Y7" s="233">
        <v>0</v>
      </c>
      <c r="Z7" s="233">
        <v>76</v>
      </c>
      <c r="AA7" s="233">
        <v>0</v>
      </c>
      <c r="AB7" s="233">
        <v>0</v>
      </c>
      <c r="AC7" s="233">
        <v>0</v>
      </c>
      <c r="AD7" s="233">
        <v>0</v>
      </c>
      <c r="AE7" s="233">
        <v>0</v>
      </c>
      <c r="AF7" s="233">
        <v>0</v>
      </c>
      <c r="AG7" s="233">
        <v>0</v>
      </c>
      <c r="AH7" s="233">
        <v>0</v>
      </c>
      <c r="AI7" s="233">
        <v>0</v>
      </c>
      <c r="AJ7" s="233">
        <v>0</v>
      </c>
      <c r="AK7" s="233">
        <v>0</v>
      </c>
      <c r="AL7" s="233">
        <v>0</v>
      </c>
      <c r="AM7" s="233">
        <v>1</v>
      </c>
      <c r="AN7" s="233">
        <v>0</v>
      </c>
      <c r="AO7" s="233">
        <v>30</v>
      </c>
      <c r="AP7" s="233">
        <v>0</v>
      </c>
      <c r="AQ7" s="233">
        <v>303</v>
      </c>
      <c r="AR7" s="233">
        <v>29</v>
      </c>
      <c r="AS7" s="233">
        <v>0</v>
      </c>
      <c r="AT7" s="233">
        <v>0</v>
      </c>
      <c r="AU7" s="233">
        <v>0</v>
      </c>
      <c r="AV7" s="233">
        <v>26</v>
      </c>
      <c r="AW7" s="233">
        <v>0</v>
      </c>
      <c r="AX7" s="233">
        <v>1</v>
      </c>
      <c r="AY7" s="233">
        <v>0</v>
      </c>
      <c r="AZ7" s="233">
        <v>0</v>
      </c>
      <c r="BA7" s="233">
        <v>0</v>
      </c>
      <c r="BB7" s="233">
        <v>0</v>
      </c>
      <c r="BC7" s="233">
        <v>0</v>
      </c>
      <c r="BD7" s="233">
        <v>8</v>
      </c>
      <c r="BE7" s="233">
        <v>5</v>
      </c>
      <c r="BF7" s="233">
        <v>1</v>
      </c>
      <c r="BG7" s="233">
        <v>12</v>
      </c>
      <c r="BH7" s="233">
        <v>1</v>
      </c>
      <c r="BI7" s="233">
        <v>6</v>
      </c>
      <c r="BJ7" s="233">
        <v>14</v>
      </c>
      <c r="BK7" s="233">
        <v>43</v>
      </c>
      <c r="BL7" s="233">
        <v>45</v>
      </c>
      <c r="BM7" s="233">
        <v>0</v>
      </c>
      <c r="BN7" s="233">
        <v>0</v>
      </c>
      <c r="BO7" s="236">
        <v>29450</v>
      </c>
      <c r="BP7" s="235">
        <v>45</v>
      </c>
      <c r="BQ7" s="233">
        <v>733</v>
      </c>
      <c r="BR7" s="233">
        <v>0</v>
      </c>
      <c r="BS7" s="233">
        <v>0</v>
      </c>
      <c r="BT7" s="233">
        <v>0</v>
      </c>
      <c r="BU7" s="233">
        <v>1</v>
      </c>
      <c r="BV7" s="236">
        <v>779</v>
      </c>
      <c r="BW7" s="234">
        <v>30229</v>
      </c>
      <c r="BX7" s="235">
        <v>11</v>
      </c>
      <c r="BY7" s="233">
        <v>18715</v>
      </c>
      <c r="BZ7" s="233">
        <v>11</v>
      </c>
      <c r="CA7" s="233">
        <v>0</v>
      </c>
      <c r="CB7" s="233">
        <v>527</v>
      </c>
      <c r="CC7" s="233">
        <v>3624</v>
      </c>
      <c r="CD7" s="233">
        <v>3698</v>
      </c>
      <c r="CE7" s="233">
        <v>0</v>
      </c>
      <c r="CF7" s="236">
        <v>26586</v>
      </c>
      <c r="CG7" s="236">
        <v>27365</v>
      </c>
      <c r="CH7" s="236">
        <v>56815</v>
      </c>
      <c r="CI7" s="233">
        <v>-11219</v>
      </c>
      <c r="CJ7" s="233">
        <v>-3677</v>
      </c>
      <c r="CK7" s="233">
        <v>-255</v>
      </c>
      <c r="CL7" s="233">
        <v>0</v>
      </c>
      <c r="CM7" s="233">
        <v>-21</v>
      </c>
      <c r="CN7" s="233">
        <v>-8</v>
      </c>
      <c r="CO7" s="233">
        <v>-1</v>
      </c>
      <c r="CP7" s="233">
        <v>0</v>
      </c>
      <c r="CQ7" s="236">
        <v>-15181</v>
      </c>
      <c r="CR7" s="236">
        <v>12184</v>
      </c>
      <c r="CS7" s="236">
        <v>41634</v>
      </c>
    </row>
    <row r="8" spans="1:97" s="210" customFormat="1" ht="12.75" customHeight="1" x14ac:dyDescent="0.2">
      <c r="A8" s="221" t="s">
        <v>236</v>
      </c>
      <c r="B8" s="232" t="s">
        <v>462</v>
      </c>
      <c r="C8" s="233">
        <v>28</v>
      </c>
      <c r="D8" s="233">
        <v>1736</v>
      </c>
      <c r="E8" s="233">
        <v>13190</v>
      </c>
      <c r="F8" s="233">
        <v>463</v>
      </c>
      <c r="G8" s="233">
        <v>0</v>
      </c>
      <c r="H8" s="233">
        <v>0</v>
      </c>
      <c r="I8" s="233">
        <v>0</v>
      </c>
      <c r="J8" s="233">
        <v>0</v>
      </c>
      <c r="K8" s="233">
        <v>48339</v>
      </c>
      <c r="L8" s="233">
        <v>36</v>
      </c>
      <c r="M8" s="233">
        <v>0</v>
      </c>
      <c r="N8" s="233">
        <v>861</v>
      </c>
      <c r="O8" s="233">
        <v>0</v>
      </c>
      <c r="P8" s="233">
        <v>31</v>
      </c>
      <c r="Q8" s="233">
        <v>1</v>
      </c>
      <c r="R8" s="233">
        <v>2</v>
      </c>
      <c r="S8" s="233">
        <v>0</v>
      </c>
      <c r="T8" s="233">
        <v>0</v>
      </c>
      <c r="U8" s="233">
        <v>0</v>
      </c>
      <c r="V8" s="233">
        <v>0</v>
      </c>
      <c r="W8" s="233">
        <v>0</v>
      </c>
      <c r="X8" s="233">
        <v>18</v>
      </c>
      <c r="Y8" s="233">
        <v>0</v>
      </c>
      <c r="Z8" s="233">
        <v>0</v>
      </c>
      <c r="AA8" s="233">
        <v>0</v>
      </c>
      <c r="AB8" s="233">
        <v>0</v>
      </c>
      <c r="AC8" s="233">
        <v>0</v>
      </c>
      <c r="AD8" s="233">
        <v>0</v>
      </c>
      <c r="AE8" s="233">
        <v>0</v>
      </c>
      <c r="AF8" s="233">
        <v>0</v>
      </c>
      <c r="AG8" s="233">
        <v>0</v>
      </c>
      <c r="AH8" s="233">
        <v>0</v>
      </c>
      <c r="AI8" s="233">
        <v>0</v>
      </c>
      <c r="AJ8" s="233">
        <v>0</v>
      </c>
      <c r="AK8" s="233">
        <v>0</v>
      </c>
      <c r="AL8" s="233">
        <v>0</v>
      </c>
      <c r="AM8" s="233">
        <v>0</v>
      </c>
      <c r="AN8" s="233">
        <v>0</v>
      </c>
      <c r="AO8" s="233">
        <v>0</v>
      </c>
      <c r="AP8" s="233">
        <v>0</v>
      </c>
      <c r="AQ8" s="233">
        <v>0</v>
      </c>
      <c r="AR8" s="233">
        <v>0</v>
      </c>
      <c r="AS8" s="233">
        <v>0</v>
      </c>
      <c r="AT8" s="233">
        <v>0</v>
      </c>
      <c r="AU8" s="233">
        <v>0</v>
      </c>
      <c r="AV8" s="233">
        <v>0</v>
      </c>
      <c r="AW8" s="233">
        <v>0</v>
      </c>
      <c r="AX8" s="233">
        <v>0</v>
      </c>
      <c r="AY8" s="233">
        <v>3</v>
      </c>
      <c r="AZ8" s="233">
        <v>0</v>
      </c>
      <c r="BA8" s="233">
        <v>0</v>
      </c>
      <c r="BB8" s="233">
        <v>0</v>
      </c>
      <c r="BC8" s="233">
        <v>1</v>
      </c>
      <c r="BD8" s="233">
        <v>70</v>
      </c>
      <c r="BE8" s="233">
        <v>24</v>
      </c>
      <c r="BF8" s="233">
        <v>32</v>
      </c>
      <c r="BG8" s="233">
        <v>0</v>
      </c>
      <c r="BH8" s="233">
        <v>0</v>
      </c>
      <c r="BI8" s="233">
        <v>58</v>
      </c>
      <c r="BJ8" s="233">
        <v>250</v>
      </c>
      <c r="BK8" s="233">
        <v>0</v>
      </c>
      <c r="BL8" s="233">
        <v>2</v>
      </c>
      <c r="BM8" s="233">
        <v>0</v>
      </c>
      <c r="BN8" s="233">
        <v>0</v>
      </c>
      <c r="BO8" s="236">
        <v>65145</v>
      </c>
      <c r="BP8" s="235">
        <v>0</v>
      </c>
      <c r="BQ8" s="233">
        <v>531</v>
      </c>
      <c r="BR8" s="233">
        <v>0</v>
      </c>
      <c r="BS8" s="233">
        <v>0</v>
      </c>
      <c r="BT8" s="233">
        <v>12498</v>
      </c>
      <c r="BU8" s="233">
        <v>-85</v>
      </c>
      <c r="BV8" s="236">
        <v>12944</v>
      </c>
      <c r="BW8" s="234">
        <v>78089</v>
      </c>
      <c r="BX8" s="235">
        <v>0</v>
      </c>
      <c r="BY8" s="233">
        <v>69491</v>
      </c>
      <c r="BZ8" s="233">
        <v>14076</v>
      </c>
      <c r="CA8" s="233">
        <v>7879</v>
      </c>
      <c r="CB8" s="233">
        <v>0</v>
      </c>
      <c r="CC8" s="233">
        <v>6166</v>
      </c>
      <c r="CD8" s="233">
        <v>4599</v>
      </c>
      <c r="CE8" s="233">
        <v>0</v>
      </c>
      <c r="CF8" s="236">
        <v>102211</v>
      </c>
      <c r="CG8" s="236">
        <v>115155</v>
      </c>
      <c r="CH8" s="236">
        <v>180300</v>
      </c>
      <c r="CI8" s="233">
        <v>0</v>
      </c>
      <c r="CJ8" s="233">
        <v>-2518</v>
      </c>
      <c r="CK8" s="233">
        <v>0</v>
      </c>
      <c r="CL8" s="233">
        <v>0</v>
      </c>
      <c r="CM8" s="233">
        <v>0</v>
      </c>
      <c r="CN8" s="233">
        <v>-90</v>
      </c>
      <c r="CO8" s="233">
        <v>-268</v>
      </c>
      <c r="CP8" s="233">
        <v>0</v>
      </c>
      <c r="CQ8" s="236">
        <v>-2876</v>
      </c>
      <c r="CR8" s="236">
        <v>112279</v>
      </c>
      <c r="CS8" s="236">
        <v>177424</v>
      </c>
    </row>
    <row r="9" spans="1:97" s="210" customFormat="1" ht="12.75" customHeight="1" x14ac:dyDescent="0.2">
      <c r="A9" s="221" t="s">
        <v>237</v>
      </c>
      <c r="B9" s="232" t="s">
        <v>463</v>
      </c>
      <c r="C9" s="233">
        <v>287</v>
      </c>
      <c r="D9" s="233">
        <v>1897</v>
      </c>
      <c r="E9" s="233">
        <v>9184</v>
      </c>
      <c r="F9" s="233">
        <v>0</v>
      </c>
      <c r="G9" s="233">
        <v>0</v>
      </c>
      <c r="H9" s="233">
        <v>0</v>
      </c>
      <c r="I9" s="233">
        <v>0</v>
      </c>
      <c r="J9" s="233">
        <v>0</v>
      </c>
      <c r="K9" s="233">
        <v>0</v>
      </c>
      <c r="L9" s="233">
        <v>0</v>
      </c>
      <c r="M9" s="233">
        <v>0</v>
      </c>
      <c r="N9" s="233">
        <v>0</v>
      </c>
      <c r="O9" s="233">
        <v>0</v>
      </c>
      <c r="P9" s="233">
        <v>0</v>
      </c>
      <c r="Q9" s="233">
        <v>0</v>
      </c>
      <c r="R9" s="233">
        <v>0</v>
      </c>
      <c r="S9" s="233">
        <v>0</v>
      </c>
      <c r="T9" s="233">
        <v>0</v>
      </c>
      <c r="U9" s="233">
        <v>0</v>
      </c>
      <c r="V9" s="233">
        <v>0</v>
      </c>
      <c r="W9" s="233">
        <v>0</v>
      </c>
      <c r="X9" s="233">
        <v>0</v>
      </c>
      <c r="Y9" s="233">
        <v>0</v>
      </c>
      <c r="Z9" s="233">
        <v>0</v>
      </c>
      <c r="AA9" s="233">
        <v>0</v>
      </c>
      <c r="AB9" s="233">
        <v>0</v>
      </c>
      <c r="AC9" s="233">
        <v>0</v>
      </c>
      <c r="AD9" s="233">
        <v>0</v>
      </c>
      <c r="AE9" s="233">
        <v>0</v>
      </c>
      <c r="AF9" s="233">
        <v>0</v>
      </c>
      <c r="AG9" s="233">
        <v>0</v>
      </c>
      <c r="AH9" s="233">
        <v>0</v>
      </c>
      <c r="AI9" s="233">
        <v>0</v>
      </c>
      <c r="AJ9" s="233">
        <v>0</v>
      </c>
      <c r="AK9" s="233">
        <v>0</v>
      </c>
      <c r="AL9" s="233">
        <v>0</v>
      </c>
      <c r="AM9" s="233">
        <v>0</v>
      </c>
      <c r="AN9" s="233">
        <v>0</v>
      </c>
      <c r="AO9" s="233">
        <v>0</v>
      </c>
      <c r="AP9" s="233">
        <v>0</v>
      </c>
      <c r="AQ9" s="233">
        <v>0</v>
      </c>
      <c r="AR9" s="233">
        <v>0</v>
      </c>
      <c r="AS9" s="233">
        <v>0</v>
      </c>
      <c r="AT9" s="233">
        <v>0</v>
      </c>
      <c r="AU9" s="233">
        <v>0</v>
      </c>
      <c r="AV9" s="233">
        <v>0</v>
      </c>
      <c r="AW9" s="233">
        <v>0</v>
      </c>
      <c r="AX9" s="233">
        <v>0</v>
      </c>
      <c r="AY9" s="233">
        <v>0</v>
      </c>
      <c r="AZ9" s="233">
        <v>0</v>
      </c>
      <c r="BA9" s="233">
        <v>0</v>
      </c>
      <c r="BB9" s="233">
        <v>0</v>
      </c>
      <c r="BC9" s="233">
        <v>0</v>
      </c>
      <c r="BD9" s="233">
        <v>12</v>
      </c>
      <c r="BE9" s="233">
        <v>0</v>
      </c>
      <c r="BF9" s="233">
        <v>0</v>
      </c>
      <c r="BG9" s="233">
        <v>0</v>
      </c>
      <c r="BH9" s="233">
        <v>0</v>
      </c>
      <c r="BI9" s="233">
        <v>0</v>
      </c>
      <c r="BJ9" s="233">
        <v>0</v>
      </c>
      <c r="BK9" s="233">
        <v>8</v>
      </c>
      <c r="BL9" s="233">
        <v>0</v>
      </c>
      <c r="BM9" s="233">
        <v>0</v>
      </c>
      <c r="BN9" s="233">
        <v>0</v>
      </c>
      <c r="BO9" s="236">
        <v>11388</v>
      </c>
      <c r="BP9" s="235">
        <v>0</v>
      </c>
      <c r="BQ9" s="233">
        <v>1657</v>
      </c>
      <c r="BR9" s="233">
        <v>0</v>
      </c>
      <c r="BS9" s="233">
        <v>0</v>
      </c>
      <c r="BT9" s="233">
        <v>0</v>
      </c>
      <c r="BU9" s="233">
        <v>0</v>
      </c>
      <c r="BV9" s="236">
        <v>1657</v>
      </c>
      <c r="BW9" s="234">
        <v>13045</v>
      </c>
      <c r="BX9" s="235">
        <v>0</v>
      </c>
      <c r="BY9" s="233">
        <v>0</v>
      </c>
      <c r="BZ9" s="233">
        <v>0</v>
      </c>
      <c r="CA9" s="233">
        <v>0</v>
      </c>
      <c r="CB9" s="233">
        <v>0</v>
      </c>
      <c r="CC9" s="233">
        <v>0</v>
      </c>
      <c r="CD9" s="233">
        <v>0</v>
      </c>
      <c r="CE9" s="233">
        <v>0</v>
      </c>
      <c r="CF9" s="236">
        <v>0</v>
      </c>
      <c r="CG9" s="236">
        <v>1657</v>
      </c>
      <c r="CH9" s="236">
        <v>13045</v>
      </c>
      <c r="CI9" s="233">
        <v>0</v>
      </c>
      <c r="CJ9" s="233">
        <v>0</v>
      </c>
      <c r="CK9" s="233">
        <v>0</v>
      </c>
      <c r="CL9" s="233">
        <v>0</v>
      </c>
      <c r="CM9" s="233">
        <v>0</v>
      </c>
      <c r="CN9" s="233">
        <v>0</v>
      </c>
      <c r="CO9" s="233">
        <v>0</v>
      </c>
      <c r="CP9" s="233">
        <v>0</v>
      </c>
      <c r="CQ9" s="236">
        <v>0</v>
      </c>
      <c r="CR9" s="236">
        <v>1657</v>
      </c>
      <c r="CS9" s="236">
        <v>13045</v>
      </c>
    </row>
    <row r="10" spans="1:97" s="210" customFormat="1" ht="12.75" customHeight="1" x14ac:dyDescent="0.2">
      <c r="A10" s="221" t="s">
        <v>238</v>
      </c>
      <c r="B10" s="232" t="s">
        <v>464</v>
      </c>
      <c r="C10" s="233">
        <v>2</v>
      </c>
      <c r="D10" s="233">
        <v>1</v>
      </c>
      <c r="E10" s="233">
        <v>0</v>
      </c>
      <c r="F10" s="233">
        <v>0</v>
      </c>
      <c r="G10" s="233">
        <v>2100</v>
      </c>
      <c r="H10" s="233">
        <v>14</v>
      </c>
      <c r="I10" s="233">
        <v>3</v>
      </c>
      <c r="J10" s="233">
        <v>0</v>
      </c>
      <c r="K10" s="233">
        <v>0</v>
      </c>
      <c r="L10" s="233">
        <v>21</v>
      </c>
      <c r="M10" s="233">
        <v>0</v>
      </c>
      <c r="N10" s="233">
        <v>165</v>
      </c>
      <c r="O10" s="233">
        <v>0</v>
      </c>
      <c r="P10" s="233">
        <v>2</v>
      </c>
      <c r="Q10" s="233">
        <v>0</v>
      </c>
      <c r="R10" s="233">
        <v>0</v>
      </c>
      <c r="S10" s="233">
        <v>3749</v>
      </c>
      <c r="T10" s="233">
        <v>0</v>
      </c>
      <c r="U10" s="233">
        <v>92</v>
      </c>
      <c r="V10" s="233">
        <v>0</v>
      </c>
      <c r="W10" s="233">
        <v>0</v>
      </c>
      <c r="X10" s="233">
        <v>0</v>
      </c>
      <c r="Y10" s="233">
        <v>2</v>
      </c>
      <c r="Z10" s="233">
        <v>16</v>
      </c>
      <c r="AA10" s="233">
        <v>0</v>
      </c>
      <c r="AB10" s="233">
        <v>0</v>
      </c>
      <c r="AC10" s="233">
        <v>0</v>
      </c>
      <c r="AD10" s="233">
        <v>0</v>
      </c>
      <c r="AE10" s="233">
        <v>0</v>
      </c>
      <c r="AF10" s="233">
        <v>0</v>
      </c>
      <c r="AG10" s="233">
        <v>0</v>
      </c>
      <c r="AH10" s="233">
        <v>0</v>
      </c>
      <c r="AI10" s="233">
        <v>0</v>
      </c>
      <c r="AJ10" s="233">
        <v>0</v>
      </c>
      <c r="AK10" s="233">
        <v>0</v>
      </c>
      <c r="AL10" s="233">
        <v>0</v>
      </c>
      <c r="AM10" s="233">
        <v>0</v>
      </c>
      <c r="AN10" s="233">
        <v>0</v>
      </c>
      <c r="AO10" s="233">
        <v>1</v>
      </c>
      <c r="AP10" s="233">
        <v>2</v>
      </c>
      <c r="AQ10" s="233">
        <v>15</v>
      </c>
      <c r="AR10" s="233">
        <v>0</v>
      </c>
      <c r="AS10" s="233">
        <v>0</v>
      </c>
      <c r="AT10" s="233">
        <v>0</v>
      </c>
      <c r="AU10" s="233">
        <v>0</v>
      </c>
      <c r="AV10" s="233">
        <v>0</v>
      </c>
      <c r="AW10" s="233">
        <v>0</v>
      </c>
      <c r="AX10" s="233">
        <v>0</v>
      </c>
      <c r="AY10" s="233">
        <v>0</v>
      </c>
      <c r="AZ10" s="233">
        <v>0</v>
      </c>
      <c r="BA10" s="233">
        <v>0</v>
      </c>
      <c r="BB10" s="233">
        <v>0</v>
      </c>
      <c r="BC10" s="233">
        <v>2</v>
      </c>
      <c r="BD10" s="233">
        <v>7</v>
      </c>
      <c r="BE10" s="233">
        <v>2</v>
      </c>
      <c r="BF10" s="233">
        <v>9</v>
      </c>
      <c r="BG10" s="233">
        <v>0</v>
      </c>
      <c r="BH10" s="233">
        <v>0</v>
      </c>
      <c r="BI10" s="233">
        <v>41</v>
      </c>
      <c r="BJ10" s="233">
        <v>116</v>
      </c>
      <c r="BK10" s="233">
        <v>0</v>
      </c>
      <c r="BL10" s="233">
        <v>2</v>
      </c>
      <c r="BM10" s="233">
        <v>0</v>
      </c>
      <c r="BN10" s="233">
        <v>0</v>
      </c>
      <c r="BO10" s="236">
        <v>6364</v>
      </c>
      <c r="BP10" s="235">
        <v>7</v>
      </c>
      <c r="BQ10" s="233">
        <v>424</v>
      </c>
      <c r="BR10" s="233">
        <v>0</v>
      </c>
      <c r="BS10" s="233">
        <v>0</v>
      </c>
      <c r="BT10" s="233">
        <v>0</v>
      </c>
      <c r="BU10" s="233">
        <v>2496</v>
      </c>
      <c r="BV10" s="236">
        <v>2927</v>
      </c>
      <c r="BW10" s="234">
        <v>9291</v>
      </c>
      <c r="BX10" s="235">
        <v>0</v>
      </c>
      <c r="BY10" s="233">
        <v>352</v>
      </c>
      <c r="BZ10" s="233">
        <v>8</v>
      </c>
      <c r="CA10" s="233">
        <v>0</v>
      </c>
      <c r="CB10" s="233">
        <v>173</v>
      </c>
      <c r="CC10" s="233">
        <v>1393</v>
      </c>
      <c r="CD10" s="233">
        <v>502</v>
      </c>
      <c r="CE10" s="233">
        <v>0</v>
      </c>
      <c r="CF10" s="236">
        <v>2428</v>
      </c>
      <c r="CG10" s="236">
        <v>5355</v>
      </c>
      <c r="CH10" s="236">
        <v>11719</v>
      </c>
      <c r="CI10" s="233">
        <v>0</v>
      </c>
      <c r="CJ10" s="233">
        <v>-46</v>
      </c>
      <c r="CK10" s="233">
        <v>-37</v>
      </c>
      <c r="CL10" s="233">
        <v>0</v>
      </c>
      <c r="CM10" s="233">
        <v>-43</v>
      </c>
      <c r="CN10" s="233">
        <v>-678</v>
      </c>
      <c r="CO10" s="233">
        <v>-1107</v>
      </c>
      <c r="CP10" s="233">
        <v>0</v>
      </c>
      <c r="CQ10" s="236">
        <v>-1911</v>
      </c>
      <c r="CR10" s="236">
        <v>3444</v>
      </c>
      <c r="CS10" s="236">
        <v>9808</v>
      </c>
    </row>
    <row r="11" spans="1:97" s="210" customFormat="1" ht="12.75" customHeight="1" x14ac:dyDescent="0.2">
      <c r="A11" s="238" t="s">
        <v>239</v>
      </c>
      <c r="B11" s="239" t="s">
        <v>465</v>
      </c>
      <c r="C11" s="240">
        <v>0</v>
      </c>
      <c r="D11" s="240">
        <v>0</v>
      </c>
      <c r="E11" s="240">
        <v>0</v>
      </c>
      <c r="F11" s="240">
        <v>0</v>
      </c>
      <c r="G11" s="240">
        <v>0</v>
      </c>
      <c r="H11" s="240">
        <v>1758</v>
      </c>
      <c r="I11" s="240">
        <v>0</v>
      </c>
      <c r="J11" s="240">
        <v>0</v>
      </c>
      <c r="K11" s="240">
        <v>0</v>
      </c>
      <c r="L11" s="240">
        <v>47907</v>
      </c>
      <c r="M11" s="240">
        <v>0</v>
      </c>
      <c r="N11" s="240">
        <v>237</v>
      </c>
      <c r="O11" s="240">
        <v>0</v>
      </c>
      <c r="P11" s="240">
        <v>40</v>
      </c>
      <c r="Q11" s="240">
        <v>0</v>
      </c>
      <c r="R11" s="240">
        <v>0</v>
      </c>
      <c r="S11" s="240">
        <v>0</v>
      </c>
      <c r="T11" s="240">
        <v>0</v>
      </c>
      <c r="U11" s="240">
        <v>0</v>
      </c>
      <c r="V11" s="240">
        <v>0</v>
      </c>
      <c r="W11" s="240">
        <v>0</v>
      </c>
      <c r="X11" s="240">
        <v>1</v>
      </c>
      <c r="Y11" s="240">
        <v>0</v>
      </c>
      <c r="Z11" s="240">
        <v>2</v>
      </c>
      <c r="AA11" s="240">
        <v>0</v>
      </c>
      <c r="AB11" s="240">
        <v>0</v>
      </c>
      <c r="AC11" s="240">
        <v>0</v>
      </c>
      <c r="AD11" s="240">
        <v>0</v>
      </c>
      <c r="AE11" s="240">
        <v>0</v>
      </c>
      <c r="AF11" s="240">
        <v>0</v>
      </c>
      <c r="AG11" s="240">
        <v>0</v>
      </c>
      <c r="AH11" s="240">
        <v>0</v>
      </c>
      <c r="AI11" s="240">
        <v>0</v>
      </c>
      <c r="AJ11" s="240">
        <v>0</v>
      </c>
      <c r="AK11" s="240">
        <v>0</v>
      </c>
      <c r="AL11" s="240">
        <v>0</v>
      </c>
      <c r="AM11" s="240">
        <v>0</v>
      </c>
      <c r="AN11" s="240">
        <v>0</v>
      </c>
      <c r="AO11" s="240">
        <v>0</v>
      </c>
      <c r="AP11" s="240">
        <v>0</v>
      </c>
      <c r="AQ11" s="240">
        <v>0</v>
      </c>
      <c r="AR11" s="240">
        <v>0</v>
      </c>
      <c r="AS11" s="240">
        <v>0</v>
      </c>
      <c r="AT11" s="240">
        <v>0</v>
      </c>
      <c r="AU11" s="240">
        <v>0</v>
      </c>
      <c r="AV11" s="240">
        <v>0</v>
      </c>
      <c r="AW11" s="240">
        <v>0</v>
      </c>
      <c r="AX11" s="240">
        <v>0</v>
      </c>
      <c r="AY11" s="240">
        <v>3</v>
      </c>
      <c r="AZ11" s="240">
        <v>0</v>
      </c>
      <c r="BA11" s="240">
        <v>0</v>
      </c>
      <c r="BB11" s="240">
        <v>0</v>
      </c>
      <c r="BC11" s="240">
        <v>2</v>
      </c>
      <c r="BD11" s="240">
        <v>6</v>
      </c>
      <c r="BE11" s="240">
        <v>33</v>
      </c>
      <c r="BF11" s="240">
        <v>44</v>
      </c>
      <c r="BG11" s="240">
        <v>0</v>
      </c>
      <c r="BH11" s="240">
        <v>0</v>
      </c>
      <c r="BI11" s="240">
        <v>78</v>
      </c>
      <c r="BJ11" s="240">
        <v>266</v>
      </c>
      <c r="BK11" s="240">
        <v>1</v>
      </c>
      <c r="BL11" s="240">
        <v>4</v>
      </c>
      <c r="BM11" s="240">
        <v>0</v>
      </c>
      <c r="BN11" s="240">
        <v>0</v>
      </c>
      <c r="BO11" s="243">
        <v>50382</v>
      </c>
      <c r="BP11" s="242">
        <v>31</v>
      </c>
      <c r="BQ11" s="240">
        <v>868</v>
      </c>
      <c r="BR11" s="240">
        <v>0</v>
      </c>
      <c r="BS11" s="240">
        <v>0</v>
      </c>
      <c r="BT11" s="240">
        <v>0</v>
      </c>
      <c r="BU11" s="240">
        <v>177</v>
      </c>
      <c r="BV11" s="243">
        <v>1076</v>
      </c>
      <c r="BW11" s="241">
        <v>51458</v>
      </c>
      <c r="BX11" s="242">
        <v>571</v>
      </c>
      <c r="BY11" s="240">
        <v>30273</v>
      </c>
      <c r="BZ11" s="240">
        <v>16873</v>
      </c>
      <c r="CA11" s="240">
        <v>181</v>
      </c>
      <c r="CB11" s="240">
        <v>573</v>
      </c>
      <c r="CC11" s="240">
        <v>2117</v>
      </c>
      <c r="CD11" s="240">
        <v>1999</v>
      </c>
      <c r="CE11" s="240">
        <v>0</v>
      </c>
      <c r="CF11" s="243">
        <v>52587</v>
      </c>
      <c r="CG11" s="243">
        <v>53663</v>
      </c>
      <c r="CH11" s="243">
        <v>104045</v>
      </c>
      <c r="CI11" s="240">
        <v>-11111</v>
      </c>
      <c r="CJ11" s="240">
        <v>-3350</v>
      </c>
      <c r="CK11" s="240">
        <v>-78</v>
      </c>
      <c r="CL11" s="240">
        <v>0</v>
      </c>
      <c r="CM11" s="240">
        <v>-29</v>
      </c>
      <c r="CN11" s="240">
        <v>-670</v>
      </c>
      <c r="CO11" s="240">
        <v>-137</v>
      </c>
      <c r="CP11" s="240">
        <v>0</v>
      </c>
      <c r="CQ11" s="243">
        <v>-15375</v>
      </c>
      <c r="CR11" s="243">
        <v>38288</v>
      </c>
      <c r="CS11" s="243">
        <v>88670</v>
      </c>
    </row>
    <row r="12" spans="1:97" s="210" customFormat="1" ht="12.75" customHeight="1" x14ac:dyDescent="0.2">
      <c r="A12" s="221" t="s">
        <v>240</v>
      </c>
      <c r="B12" s="232" t="s">
        <v>466</v>
      </c>
      <c r="C12" s="233">
        <v>0</v>
      </c>
      <c r="D12" s="233">
        <v>0</v>
      </c>
      <c r="E12" s="233">
        <v>0</v>
      </c>
      <c r="F12" s="233">
        <v>0</v>
      </c>
      <c r="G12" s="233">
        <v>0</v>
      </c>
      <c r="H12" s="233">
        <v>0</v>
      </c>
      <c r="I12" s="233">
        <v>5</v>
      </c>
      <c r="J12" s="233">
        <v>0</v>
      </c>
      <c r="K12" s="233">
        <v>0</v>
      </c>
      <c r="L12" s="233">
        <v>0</v>
      </c>
      <c r="M12" s="233">
        <v>0</v>
      </c>
      <c r="N12" s="233">
        <v>4</v>
      </c>
      <c r="O12" s="233">
        <v>0</v>
      </c>
      <c r="P12" s="233">
        <v>0</v>
      </c>
      <c r="Q12" s="233">
        <v>0</v>
      </c>
      <c r="R12" s="233">
        <v>0</v>
      </c>
      <c r="S12" s="233">
        <v>0</v>
      </c>
      <c r="T12" s="233">
        <v>0</v>
      </c>
      <c r="U12" s="233">
        <v>2037</v>
      </c>
      <c r="V12" s="233">
        <v>1</v>
      </c>
      <c r="W12" s="233">
        <v>0</v>
      </c>
      <c r="X12" s="233">
        <v>230</v>
      </c>
      <c r="Y12" s="233">
        <v>20</v>
      </c>
      <c r="Z12" s="233">
        <v>1</v>
      </c>
      <c r="AA12" s="233">
        <v>228</v>
      </c>
      <c r="AB12" s="233">
        <v>0</v>
      </c>
      <c r="AC12" s="233">
        <v>0</v>
      </c>
      <c r="AD12" s="233">
        <v>0</v>
      </c>
      <c r="AE12" s="233">
        <v>235</v>
      </c>
      <c r="AF12" s="233">
        <v>0</v>
      </c>
      <c r="AG12" s="233">
        <v>3</v>
      </c>
      <c r="AH12" s="233">
        <v>0</v>
      </c>
      <c r="AI12" s="233">
        <v>0</v>
      </c>
      <c r="AJ12" s="233">
        <v>0</v>
      </c>
      <c r="AK12" s="233">
        <v>0</v>
      </c>
      <c r="AL12" s="233">
        <v>0</v>
      </c>
      <c r="AM12" s="233">
        <v>0</v>
      </c>
      <c r="AN12" s="233">
        <v>0</v>
      </c>
      <c r="AO12" s="233">
        <v>0</v>
      </c>
      <c r="AP12" s="233">
        <v>0</v>
      </c>
      <c r="AQ12" s="233">
        <v>0</v>
      </c>
      <c r="AR12" s="233">
        <v>0</v>
      </c>
      <c r="AS12" s="233">
        <v>699</v>
      </c>
      <c r="AT12" s="233">
        <v>589</v>
      </c>
      <c r="AU12" s="233">
        <v>0</v>
      </c>
      <c r="AV12" s="233">
        <v>0</v>
      </c>
      <c r="AW12" s="233">
        <v>0</v>
      </c>
      <c r="AX12" s="233">
        <v>0</v>
      </c>
      <c r="AY12" s="233">
        <v>1</v>
      </c>
      <c r="AZ12" s="233">
        <v>0</v>
      </c>
      <c r="BA12" s="233">
        <v>0</v>
      </c>
      <c r="BB12" s="233">
        <v>0</v>
      </c>
      <c r="BC12" s="233">
        <v>0</v>
      </c>
      <c r="BD12" s="233">
        <v>0</v>
      </c>
      <c r="BE12" s="233">
        <v>0</v>
      </c>
      <c r="BF12" s="233">
        <v>0</v>
      </c>
      <c r="BG12" s="233">
        <v>0</v>
      </c>
      <c r="BH12" s="233">
        <v>0</v>
      </c>
      <c r="BI12" s="233">
        <v>0</v>
      </c>
      <c r="BJ12" s="233">
        <v>0</v>
      </c>
      <c r="BK12" s="233">
        <v>0</v>
      </c>
      <c r="BL12" s="233">
        <v>0</v>
      </c>
      <c r="BM12" s="233">
        <v>0</v>
      </c>
      <c r="BN12" s="233">
        <v>0</v>
      </c>
      <c r="BO12" s="236">
        <v>4053</v>
      </c>
      <c r="BP12" s="235">
        <v>0</v>
      </c>
      <c r="BQ12" s="233">
        <v>0</v>
      </c>
      <c r="BR12" s="233">
        <v>0</v>
      </c>
      <c r="BS12" s="233">
        <v>0</v>
      </c>
      <c r="BT12" s="233">
        <v>0</v>
      </c>
      <c r="BU12" s="233">
        <v>48</v>
      </c>
      <c r="BV12" s="236">
        <v>48</v>
      </c>
      <c r="BW12" s="234">
        <v>4101</v>
      </c>
      <c r="BX12" s="235">
        <v>53</v>
      </c>
      <c r="BY12" s="233">
        <v>3810</v>
      </c>
      <c r="BZ12" s="233">
        <v>7907</v>
      </c>
      <c r="CA12" s="233">
        <v>301</v>
      </c>
      <c r="CB12" s="233">
        <v>0</v>
      </c>
      <c r="CC12" s="233">
        <v>0</v>
      </c>
      <c r="CD12" s="233">
        <v>81</v>
      </c>
      <c r="CE12" s="233">
        <v>0</v>
      </c>
      <c r="CF12" s="236">
        <v>12152</v>
      </c>
      <c r="CG12" s="236">
        <v>12200</v>
      </c>
      <c r="CH12" s="236">
        <v>16253</v>
      </c>
      <c r="CI12" s="233">
        <v>-3968</v>
      </c>
      <c r="CJ12" s="233">
        <v>0</v>
      </c>
      <c r="CK12" s="233">
        <v>0</v>
      </c>
      <c r="CL12" s="233">
        <v>0</v>
      </c>
      <c r="CM12" s="233">
        <v>0</v>
      </c>
      <c r="CN12" s="233">
        <v>0</v>
      </c>
      <c r="CO12" s="233">
        <v>0</v>
      </c>
      <c r="CP12" s="233">
        <v>0</v>
      </c>
      <c r="CQ12" s="236">
        <v>-3968</v>
      </c>
      <c r="CR12" s="236">
        <v>8232</v>
      </c>
      <c r="CS12" s="236">
        <v>12285</v>
      </c>
    </row>
    <row r="13" spans="1:97" s="210" customFormat="1" ht="12.75" customHeight="1" x14ac:dyDescent="0.2">
      <c r="A13" s="221" t="s">
        <v>241</v>
      </c>
      <c r="B13" s="232" t="s">
        <v>467</v>
      </c>
      <c r="C13" s="233">
        <v>0</v>
      </c>
      <c r="D13" s="233">
        <v>0</v>
      </c>
      <c r="E13" s="233">
        <v>0</v>
      </c>
      <c r="F13" s="233">
        <v>0</v>
      </c>
      <c r="G13" s="233">
        <v>2</v>
      </c>
      <c r="H13" s="233">
        <v>0</v>
      </c>
      <c r="I13" s="233">
        <v>0</v>
      </c>
      <c r="J13" s="233">
        <v>14</v>
      </c>
      <c r="K13" s="233">
        <v>0</v>
      </c>
      <c r="L13" s="233">
        <v>0</v>
      </c>
      <c r="M13" s="233">
        <v>0</v>
      </c>
      <c r="N13" s="233">
        <v>11</v>
      </c>
      <c r="O13" s="233">
        <v>0</v>
      </c>
      <c r="P13" s="233">
        <v>0</v>
      </c>
      <c r="Q13" s="233">
        <v>0</v>
      </c>
      <c r="R13" s="233">
        <v>0</v>
      </c>
      <c r="S13" s="233">
        <v>0</v>
      </c>
      <c r="T13" s="233">
        <v>0</v>
      </c>
      <c r="U13" s="233">
        <v>210</v>
      </c>
      <c r="V13" s="233">
        <v>0</v>
      </c>
      <c r="W13" s="233">
        <v>0</v>
      </c>
      <c r="X13" s="233">
        <v>162</v>
      </c>
      <c r="Y13" s="233">
        <v>119</v>
      </c>
      <c r="Z13" s="233">
        <v>34</v>
      </c>
      <c r="AA13" s="233">
        <v>0</v>
      </c>
      <c r="AB13" s="233">
        <v>0</v>
      </c>
      <c r="AC13" s="233">
        <v>0</v>
      </c>
      <c r="AD13" s="233">
        <v>0</v>
      </c>
      <c r="AE13" s="233">
        <v>501</v>
      </c>
      <c r="AF13" s="233">
        <v>0</v>
      </c>
      <c r="AG13" s="233">
        <v>0</v>
      </c>
      <c r="AH13" s="233">
        <v>0</v>
      </c>
      <c r="AI13" s="233">
        <v>0</v>
      </c>
      <c r="AJ13" s="233">
        <v>0</v>
      </c>
      <c r="AK13" s="233">
        <v>0</v>
      </c>
      <c r="AL13" s="233">
        <v>0</v>
      </c>
      <c r="AM13" s="233">
        <v>2</v>
      </c>
      <c r="AN13" s="233">
        <v>0</v>
      </c>
      <c r="AO13" s="233">
        <v>201</v>
      </c>
      <c r="AP13" s="233">
        <v>17</v>
      </c>
      <c r="AQ13" s="233">
        <v>2372</v>
      </c>
      <c r="AR13" s="233">
        <v>613</v>
      </c>
      <c r="AS13" s="233">
        <v>0</v>
      </c>
      <c r="AT13" s="233">
        <v>0</v>
      </c>
      <c r="AU13" s="233">
        <v>0</v>
      </c>
      <c r="AV13" s="233">
        <v>0</v>
      </c>
      <c r="AW13" s="233">
        <v>0</v>
      </c>
      <c r="AX13" s="233">
        <v>0</v>
      </c>
      <c r="AY13" s="233">
        <v>0</v>
      </c>
      <c r="AZ13" s="233">
        <v>0</v>
      </c>
      <c r="BA13" s="233">
        <v>0</v>
      </c>
      <c r="BB13" s="233">
        <v>0</v>
      </c>
      <c r="BC13" s="233">
        <v>5</v>
      </c>
      <c r="BD13" s="233">
        <v>0</v>
      </c>
      <c r="BE13" s="233">
        <v>0</v>
      </c>
      <c r="BF13" s="233">
        <v>0</v>
      </c>
      <c r="BG13" s="233">
        <v>0</v>
      </c>
      <c r="BH13" s="233">
        <v>0</v>
      </c>
      <c r="BI13" s="233">
        <v>-1</v>
      </c>
      <c r="BJ13" s="233">
        <v>-1</v>
      </c>
      <c r="BK13" s="233">
        <v>1</v>
      </c>
      <c r="BL13" s="233">
        <v>1</v>
      </c>
      <c r="BM13" s="233">
        <v>0</v>
      </c>
      <c r="BN13" s="233">
        <v>4</v>
      </c>
      <c r="BO13" s="236">
        <v>4267</v>
      </c>
      <c r="BP13" s="235">
        <v>-11</v>
      </c>
      <c r="BQ13" s="233">
        <v>-16</v>
      </c>
      <c r="BR13" s="233">
        <v>0</v>
      </c>
      <c r="BS13" s="233">
        <v>0</v>
      </c>
      <c r="BT13" s="233">
        <v>-6</v>
      </c>
      <c r="BU13" s="233">
        <v>-13</v>
      </c>
      <c r="BV13" s="236">
        <v>-46</v>
      </c>
      <c r="BW13" s="234">
        <v>4221</v>
      </c>
      <c r="BX13" s="235">
        <v>0</v>
      </c>
      <c r="BY13" s="233">
        <v>657</v>
      </c>
      <c r="BZ13" s="233">
        <v>5368</v>
      </c>
      <c r="CA13" s="233">
        <v>263</v>
      </c>
      <c r="CB13" s="233">
        <v>0</v>
      </c>
      <c r="CC13" s="233">
        <v>0</v>
      </c>
      <c r="CD13" s="233">
        <v>70</v>
      </c>
      <c r="CE13" s="233">
        <v>0</v>
      </c>
      <c r="CF13" s="236">
        <v>6358</v>
      </c>
      <c r="CG13" s="236">
        <v>6312</v>
      </c>
      <c r="CH13" s="236">
        <v>10579</v>
      </c>
      <c r="CI13" s="233">
        <v>-1991</v>
      </c>
      <c r="CJ13" s="233">
        <v>-260</v>
      </c>
      <c r="CK13" s="233">
        <v>0</v>
      </c>
      <c r="CL13" s="233">
        <v>0</v>
      </c>
      <c r="CM13" s="233">
        <v>0</v>
      </c>
      <c r="CN13" s="233">
        <v>0</v>
      </c>
      <c r="CO13" s="233">
        <v>0</v>
      </c>
      <c r="CP13" s="233">
        <v>0</v>
      </c>
      <c r="CQ13" s="236">
        <v>-2251</v>
      </c>
      <c r="CR13" s="236">
        <v>4061</v>
      </c>
      <c r="CS13" s="236">
        <v>8328</v>
      </c>
    </row>
    <row r="14" spans="1:97" s="210" customFormat="1" ht="12.75" customHeight="1" x14ac:dyDescent="0.2">
      <c r="A14" s="221" t="s">
        <v>242</v>
      </c>
      <c r="B14" s="232" t="s">
        <v>468</v>
      </c>
      <c r="C14" s="233">
        <v>0</v>
      </c>
      <c r="D14" s="233">
        <v>0</v>
      </c>
      <c r="E14" s="233">
        <v>133</v>
      </c>
      <c r="F14" s="233">
        <v>0</v>
      </c>
      <c r="G14" s="233">
        <v>0</v>
      </c>
      <c r="H14" s="233">
        <v>0</v>
      </c>
      <c r="I14" s="233">
        <v>0</v>
      </c>
      <c r="J14" s="233">
        <v>0</v>
      </c>
      <c r="K14" s="233">
        <v>9339</v>
      </c>
      <c r="L14" s="233">
        <v>57</v>
      </c>
      <c r="M14" s="233">
        <v>0</v>
      </c>
      <c r="N14" s="233">
        <v>5556</v>
      </c>
      <c r="O14" s="233">
        <v>343</v>
      </c>
      <c r="P14" s="233">
        <v>196</v>
      </c>
      <c r="Q14" s="233">
        <v>0</v>
      </c>
      <c r="R14" s="233">
        <v>7</v>
      </c>
      <c r="S14" s="233">
        <v>0</v>
      </c>
      <c r="T14" s="233">
        <v>0</v>
      </c>
      <c r="U14" s="233">
        <v>40</v>
      </c>
      <c r="V14" s="233">
        <v>0</v>
      </c>
      <c r="W14" s="233">
        <v>0</v>
      </c>
      <c r="X14" s="233">
        <v>0</v>
      </c>
      <c r="Y14" s="233">
        <v>0</v>
      </c>
      <c r="Z14" s="233">
        <v>57</v>
      </c>
      <c r="AA14" s="233">
        <v>0</v>
      </c>
      <c r="AB14" s="233">
        <v>0</v>
      </c>
      <c r="AC14" s="233">
        <v>0</v>
      </c>
      <c r="AD14" s="233">
        <v>0</v>
      </c>
      <c r="AE14" s="233">
        <v>0</v>
      </c>
      <c r="AF14" s="233">
        <v>0</v>
      </c>
      <c r="AG14" s="233">
        <v>0</v>
      </c>
      <c r="AH14" s="233">
        <v>0</v>
      </c>
      <c r="AI14" s="233">
        <v>0</v>
      </c>
      <c r="AJ14" s="233">
        <v>0</v>
      </c>
      <c r="AK14" s="233">
        <v>0</v>
      </c>
      <c r="AL14" s="233">
        <v>0</v>
      </c>
      <c r="AM14" s="233">
        <v>3</v>
      </c>
      <c r="AN14" s="233">
        <v>0</v>
      </c>
      <c r="AO14" s="233">
        <v>0</v>
      </c>
      <c r="AP14" s="233">
        <v>0</v>
      </c>
      <c r="AQ14" s="233">
        <v>0</v>
      </c>
      <c r="AR14" s="233">
        <v>0</v>
      </c>
      <c r="AS14" s="233">
        <v>0</v>
      </c>
      <c r="AT14" s="233">
        <v>0</v>
      </c>
      <c r="AU14" s="233">
        <v>0</v>
      </c>
      <c r="AV14" s="233">
        <v>0</v>
      </c>
      <c r="AW14" s="233">
        <v>0</v>
      </c>
      <c r="AX14" s="233">
        <v>0</v>
      </c>
      <c r="AY14" s="233">
        <v>23</v>
      </c>
      <c r="AZ14" s="233">
        <v>0</v>
      </c>
      <c r="BA14" s="233">
        <v>0</v>
      </c>
      <c r="BB14" s="233">
        <v>0</v>
      </c>
      <c r="BC14" s="233">
        <v>14</v>
      </c>
      <c r="BD14" s="233">
        <v>216</v>
      </c>
      <c r="BE14" s="233">
        <v>130</v>
      </c>
      <c r="BF14" s="233">
        <v>123</v>
      </c>
      <c r="BG14" s="233">
        <v>0</v>
      </c>
      <c r="BH14" s="233">
        <v>0</v>
      </c>
      <c r="BI14" s="233">
        <v>413</v>
      </c>
      <c r="BJ14" s="233">
        <v>2640</v>
      </c>
      <c r="BK14" s="233">
        <v>0</v>
      </c>
      <c r="BL14" s="233">
        <v>25</v>
      </c>
      <c r="BM14" s="233">
        <v>0</v>
      </c>
      <c r="BN14" s="233">
        <v>0</v>
      </c>
      <c r="BO14" s="236">
        <v>19315</v>
      </c>
      <c r="BP14" s="235">
        <v>130</v>
      </c>
      <c r="BQ14" s="233">
        <v>10037</v>
      </c>
      <c r="BR14" s="233">
        <v>0</v>
      </c>
      <c r="BS14" s="233">
        <v>0</v>
      </c>
      <c r="BT14" s="233">
        <v>0</v>
      </c>
      <c r="BU14" s="233">
        <v>-81</v>
      </c>
      <c r="BV14" s="236">
        <v>10086</v>
      </c>
      <c r="BW14" s="234">
        <v>29401</v>
      </c>
      <c r="BX14" s="235">
        <v>7</v>
      </c>
      <c r="BY14" s="233">
        <v>75346</v>
      </c>
      <c r="BZ14" s="233">
        <v>5966</v>
      </c>
      <c r="CA14" s="233">
        <v>1162</v>
      </c>
      <c r="CB14" s="233">
        <v>0</v>
      </c>
      <c r="CC14" s="233">
        <v>3573</v>
      </c>
      <c r="CD14" s="233">
        <v>3485</v>
      </c>
      <c r="CE14" s="233">
        <v>0</v>
      </c>
      <c r="CF14" s="236">
        <v>89539</v>
      </c>
      <c r="CG14" s="236">
        <v>99625</v>
      </c>
      <c r="CH14" s="236">
        <v>118940</v>
      </c>
      <c r="CI14" s="233">
        <v>-9367</v>
      </c>
      <c r="CJ14" s="233">
        <v>-8446</v>
      </c>
      <c r="CK14" s="233">
        <v>0</v>
      </c>
      <c r="CL14" s="233">
        <v>0</v>
      </c>
      <c r="CM14" s="233">
        <v>0</v>
      </c>
      <c r="CN14" s="233">
        <v>-8</v>
      </c>
      <c r="CO14" s="233">
        <v>-14</v>
      </c>
      <c r="CP14" s="233">
        <v>0</v>
      </c>
      <c r="CQ14" s="236">
        <v>-17835</v>
      </c>
      <c r="CR14" s="236">
        <v>81790</v>
      </c>
      <c r="CS14" s="236">
        <v>101105</v>
      </c>
    </row>
    <row r="15" spans="1:97" s="210" customFormat="1" ht="12.75" customHeight="1" x14ac:dyDescent="0.2">
      <c r="A15" s="244" t="s">
        <v>243</v>
      </c>
      <c r="B15" s="245" t="s">
        <v>469</v>
      </c>
      <c r="C15" s="246">
        <v>0</v>
      </c>
      <c r="D15" s="246">
        <v>0</v>
      </c>
      <c r="E15" s="246">
        <v>0</v>
      </c>
      <c r="F15" s="246">
        <v>0</v>
      </c>
      <c r="G15" s="246">
        <v>0</v>
      </c>
      <c r="H15" s="246">
        <v>2940</v>
      </c>
      <c r="I15" s="246">
        <v>0</v>
      </c>
      <c r="J15" s="246">
        <v>0</v>
      </c>
      <c r="K15" s="246">
        <v>17</v>
      </c>
      <c r="L15" s="246">
        <v>16220</v>
      </c>
      <c r="M15" s="246">
        <v>0</v>
      </c>
      <c r="N15" s="246">
        <v>1827</v>
      </c>
      <c r="O15" s="246">
        <v>0</v>
      </c>
      <c r="P15" s="246">
        <v>169</v>
      </c>
      <c r="Q15" s="246">
        <v>0</v>
      </c>
      <c r="R15" s="246">
        <v>0</v>
      </c>
      <c r="S15" s="246">
        <v>0</v>
      </c>
      <c r="T15" s="246">
        <v>0</v>
      </c>
      <c r="U15" s="246">
        <v>0</v>
      </c>
      <c r="V15" s="246">
        <v>0</v>
      </c>
      <c r="W15" s="246">
        <v>0</v>
      </c>
      <c r="X15" s="246">
        <v>0</v>
      </c>
      <c r="Y15" s="246">
        <v>0</v>
      </c>
      <c r="Z15" s="246">
        <v>0</v>
      </c>
      <c r="AA15" s="246">
        <v>0</v>
      </c>
      <c r="AB15" s="246">
        <v>0</v>
      </c>
      <c r="AC15" s="246">
        <v>0</v>
      </c>
      <c r="AD15" s="246">
        <v>0</v>
      </c>
      <c r="AE15" s="246">
        <v>0</v>
      </c>
      <c r="AF15" s="246">
        <v>0</v>
      </c>
      <c r="AG15" s="246">
        <v>0</v>
      </c>
      <c r="AH15" s="246">
        <v>0</v>
      </c>
      <c r="AI15" s="246">
        <v>0</v>
      </c>
      <c r="AJ15" s="246">
        <v>0</v>
      </c>
      <c r="AK15" s="246">
        <v>0</v>
      </c>
      <c r="AL15" s="246">
        <v>0</v>
      </c>
      <c r="AM15" s="246">
        <v>0</v>
      </c>
      <c r="AN15" s="246">
        <v>0</v>
      </c>
      <c r="AO15" s="246">
        <v>0</v>
      </c>
      <c r="AP15" s="246">
        <v>0</v>
      </c>
      <c r="AQ15" s="246">
        <v>0</v>
      </c>
      <c r="AR15" s="246">
        <v>0</v>
      </c>
      <c r="AS15" s="246">
        <v>0</v>
      </c>
      <c r="AT15" s="246">
        <v>0</v>
      </c>
      <c r="AU15" s="246">
        <v>0</v>
      </c>
      <c r="AV15" s="246">
        <v>0</v>
      </c>
      <c r="AW15" s="246">
        <v>0</v>
      </c>
      <c r="AX15" s="246">
        <v>0</v>
      </c>
      <c r="AY15" s="246">
        <v>7</v>
      </c>
      <c r="AZ15" s="246">
        <v>0</v>
      </c>
      <c r="BA15" s="246">
        <v>0</v>
      </c>
      <c r="BB15" s="246">
        <v>0</v>
      </c>
      <c r="BC15" s="246">
        <v>16</v>
      </c>
      <c r="BD15" s="246">
        <v>53</v>
      </c>
      <c r="BE15" s="246">
        <v>110</v>
      </c>
      <c r="BF15" s="246">
        <v>162</v>
      </c>
      <c r="BG15" s="246">
        <v>0</v>
      </c>
      <c r="BH15" s="246">
        <v>0</v>
      </c>
      <c r="BI15" s="246">
        <v>254</v>
      </c>
      <c r="BJ15" s="246">
        <v>1221</v>
      </c>
      <c r="BK15" s="246">
        <v>0</v>
      </c>
      <c r="BL15" s="246">
        <v>15</v>
      </c>
      <c r="BM15" s="246">
        <v>0</v>
      </c>
      <c r="BN15" s="246">
        <v>0</v>
      </c>
      <c r="BO15" s="249">
        <v>23011</v>
      </c>
      <c r="BP15" s="248">
        <v>131</v>
      </c>
      <c r="BQ15" s="246">
        <v>8083</v>
      </c>
      <c r="BR15" s="246">
        <v>0</v>
      </c>
      <c r="BS15" s="246">
        <v>0</v>
      </c>
      <c r="BT15" s="246">
        <v>0</v>
      </c>
      <c r="BU15" s="246">
        <v>150</v>
      </c>
      <c r="BV15" s="249">
        <v>8364</v>
      </c>
      <c r="BW15" s="247">
        <v>31375</v>
      </c>
      <c r="BX15" s="248">
        <v>5400</v>
      </c>
      <c r="BY15" s="246">
        <v>124521</v>
      </c>
      <c r="BZ15" s="246">
        <v>8763</v>
      </c>
      <c r="CA15" s="246">
        <v>34</v>
      </c>
      <c r="CB15" s="246">
        <v>782</v>
      </c>
      <c r="CC15" s="246">
        <v>1217</v>
      </c>
      <c r="CD15" s="246">
        <v>3733</v>
      </c>
      <c r="CE15" s="246">
        <v>0</v>
      </c>
      <c r="CF15" s="249">
        <v>144450</v>
      </c>
      <c r="CG15" s="249">
        <v>152814</v>
      </c>
      <c r="CH15" s="249">
        <v>175825</v>
      </c>
      <c r="CI15" s="246">
        <v>-17679</v>
      </c>
      <c r="CJ15" s="246">
        <v>-5630</v>
      </c>
      <c r="CK15" s="246">
        <v>-32</v>
      </c>
      <c r="CL15" s="246">
        <v>0</v>
      </c>
      <c r="CM15" s="246">
        <v>-176</v>
      </c>
      <c r="CN15" s="246">
        <v>-621</v>
      </c>
      <c r="CO15" s="246">
        <v>-1</v>
      </c>
      <c r="CP15" s="246">
        <v>0</v>
      </c>
      <c r="CQ15" s="249">
        <v>-24139</v>
      </c>
      <c r="CR15" s="249">
        <v>128675</v>
      </c>
      <c r="CS15" s="249">
        <v>151686</v>
      </c>
    </row>
    <row r="16" spans="1:97" s="210" customFormat="1" ht="12.75" customHeight="1" x14ac:dyDescent="0.2">
      <c r="A16" s="221" t="s">
        <v>244</v>
      </c>
      <c r="B16" s="232" t="s">
        <v>470</v>
      </c>
      <c r="C16" s="233">
        <v>0</v>
      </c>
      <c r="D16" s="233">
        <v>0</v>
      </c>
      <c r="E16" s="233">
        <v>154</v>
      </c>
      <c r="F16" s="233">
        <v>0</v>
      </c>
      <c r="G16" s="233">
        <v>22</v>
      </c>
      <c r="H16" s="233">
        <v>0</v>
      </c>
      <c r="I16" s="233">
        <v>0</v>
      </c>
      <c r="J16" s="233">
        <v>0</v>
      </c>
      <c r="K16" s="233">
        <v>0</v>
      </c>
      <c r="L16" s="233">
        <v>18</v>
      </c>
      <c r="M16" s="233">
        <v>329</v>
      </c>
      <c r="N16" s="233">
        <v>7300</v>
      </c>
      <c r="O16" s="233">
        <v>105</v>
      </c>
      <c r="P16" s="233">
        <v>889</v>
      </c>
      <c r="Q16" s="233">
        <v>0</v>
      </c>
      <c r="R16" s="233">
        <v>0</v>
      </c>
      <c r="S16" s="233">
        <v>17</v>
      </c>
      <c r="T16" s="233">
        <v>0</v>
      </c>
      <c r="U16" s="233">
        <v>0</v>
      </c>
      <c r="V16" s="233">
        <v>0</v>
      </c>
      <c r="W16" s="233">
        <v>0</v>
      </c>
      <c r="X16" s="233">
        <v>0</v>
      </c>
      <c r="Y16" s="233">
        <v>0</v>
      </c>
      <c r="Z16" s="233">
        <v>0</v>
      </c>
      <c r="AA16" s="233">
        <v>0</v>
      </c>
      <c r="AB16" s="233">
        <v>0</v>
      </c>
      <c r="AC16" s="233">
        <v>0</v>
      </c>
      <c r="AD16" s="233">
        <v>0</v>
      </c>
      <c r="AE16" s="233">
        <v>0</v>
      </c>
      <c r="AF16" s="233">
        <v>0</v>
      </c>
      <c r="AG16" s="233">
        <v>0</v>
      </c>
      <c r="AH16" s="233">
        <v>0</v>
      </c>
      <c r="AI16" s="233">
        <v>0</v>
      </c>
      <c r="AJ16" s="233">
        <v>0</v>
      </c>
      <c r="AK16" s="233">
        <v>0</v>
      </c>
      <c r="AL16" s="233">
        <v>0</v>
      </c>
      <c r="AM16" s="233">
        <v>0</v>
      </c>
      <c r="AN16" s="233">
        <v>0</v>
      </c>
      <c r="AO16" s="233">
        <v>0</v>
      </c>
      <c r="AP16" s="233">
        <v>0</v>
      </c>
      <c r="AQ16" s="233">
        <v>0</v>
      </c>
      <c r="AR16" s="233">
        <v>0</v>
      </c>
      <c r="AS16" s="233">
        <v>0</v>
      </c>
      <c r="AT16" s="233">
        <v>0</v>
      </c>
      <c r="AU16" s="233">
        <v>0</v>
      </c>
      <c r="AV16" s="233">
        <v>0</v>
      </c>
      <c r="AW16" s="233">
        <v>0</v>
      </c>
      <c r="AX16" s="233">
        <v>0</v>
      </c>
      <c r="AY16" s="233">
        <v>16</v>
      </c>
      <c r="AZ16" s="233">
        <v>0</v>
      </c>
      <c r="BA16" s="233">
        <v>0</v>
      </c>
      <c r="BB16" s="233">
        <v>0</v>
      </c>
      <c r="BC16" s="233">
        <v>19</v>
      </c>
      <c r="BD16" s="233">
        <v>72</v>
      </c>
      <c r="BE16" s="233">
        <v>76</v>
      </c>
      <c r="BF16" s="233">
        <v>109</v>
      </c>
      <c r="BG16" s="233">
        <v>13</v>
      </c>
      <c r="BH16" s="233">
        <v>0</v>
      </c>
      <c r="BI16" s="233">
        <v>240</v>
      </c>
      <c r="BJ16" s="233">
        <v>707</v>
      </c>
      <c r="BK16" s="233">
        <v>0</v>
      </c>
      <c r="BL16" s="233">
        <v>11</v>
      </c>
      <c r="BM16" s="233">
        <v>0</v>
      </c>
      <c r="BN16" s="233">
        <v>0</v>
      </c>
      <c r="BO16" s="236">
        <v>10097</v>
      </c>
      <c r="BP16" s="235">
        <v>7</v>
      </c>
      <c r="BQ16" s="233">
        <v>4774</v>
      </c>
      <c r="BR16" s="233">
        <v>0</v>
      </c>
      <c r="BS16" s="233">
        <v>0</v>
      </c>
      <c r="BT16" s="233">
        <v>0</v>
      </c>
      <c r="BU16" s="233">
        <v>-66</v>
      </c>
      <c r="BV16" s="236">
        <v>4715</v>
      </c>
      <c r="BW16" s="234">
        <v>14812</v>
      </c>
      <c r="BX16" s="235">
        <v>0</v>
      </c>
      <c r="BY16" s="233">
        <v>5800</v>
      </c>
      <c r="BZ16" s="233">
        <v>10716</v>
      </c>
      <c r="CA16" s="233">
        <v>0</v>
      </c>
      <c r="CB16" s="233">
        <v>163</v>
      </c>
      <c r="CC16" s="233">
        <v>449</v>
      </c>
      <c r="CD16" s="233">
        <v>945</v>
      </c>
      <c r="CE16" s="233">
        <v>0</v>
      </c>
      <c r="CF16" s="236">
        <v>18073</v>
      </c>
      <c r="CG16" s="236">
        <v>22788</v>
      </c>
      <c r="CH16" s="236">
        <v>32885</v>
      </c>
      <c r="CI16" s="233">
        <v>-928</v>
      </c>
      <c r="CJ16" s="233">
        <v>-966</v>
      </c>
      <c r="CK16" s="233">
        <v>-316</v>
      </c>
      <c r="CL16" s="233">
        <v>-12</v>
      </c>
      <c r="CM16" s="233">
        <v>0</v>
      </c>
      <c r="CN16" s="233">
        <v>-1213</v>
      </c>
      <c r="CO16" s="233">
        <v>-213</v>
      </c>
      <c r="CP16" s="233">
        <v>0</v>
      </c>
      <c r="CQ16" s="236">
        <v>-3648</v>
      </c>
      <c r="CR16" s="236">
        <v>19140</v>
      </c>
      <c r="CS16" s="236">
        <v>29237</v>
      </c>
    </row>
    <row r="17" spans="1:97" s="210" customFormat="1" ht="12.75" customHeight="1" x14ac:dyDescent="0.2">
      <c r="A17" s="221" t="s">
        <v>245</v>
      </c>
      <c r="B17" s="232" t="s">
        <v>471</v>
      </c>
      <c r="C17" s="233">
        <v>0</v>
      </c>
      <c r="D17" s="233">
        <v>0</v>
      </c>
      <c r="E17" s="233">
        <v>3362</v>
      </c>
      <c r="F17" s="233">
        <v>0</v>
      </c>
      <c r="G17" s="233">
        <v>45</v>
      </c>
      <c r="H17" s="233">
        <v>117</v>
      </c>
      <c r="I17" s="233">
        <v>0</v>
      </c>
      <c r="J17" s="233">
        <v>0</v>
      </c>
      <c r="K17" s="233">
        <v>2139</v>
      </c>
      <c r="L17" s="233">
        <v>2218</v>
      </c>
      <c r="M17" s="233">
        <v>8</v>
      </c>
      <c r="N17" s="233">
        <v>18647</v>
      </c>
      <c r="O17" s="233">
        <v>979</v>
      </c>
      <c r="P17" s="233">
        <v>3833</v>
      </c>
      <c r="Q17" s="233">
        <v>0</v>
      </c>
      <c r="R17" s="233">
        <v>0</v>
      </c>
      <c r="S17" s="233">
        <v>0</v>
      </c>
      <c r="T17" s="233">
        <v>0</v>
      </c>
      <c r="U17" s="233">
        <v>207</v>
      </c>
      <c r="V17" s="233">
        <v>1</v>
      </c>
      <c r="W17" s="233">
        <v>0</v>
      </c>
      <c r="X17" s="233">
        <v>1</v>
      </c>
      <c r="Y17" s="233">
        <v>13</v>
      </c>
      <c r="Z17" s="233">
        <v>226</v>
      </c>
      <c r="AA17" s="233">
        <v>0</v>
      </c>
      <c r="AB17" s="233">
        <v>0</v>
      </c>
      <c r="AC17" s="233">
        <v>0</v>
      </c>
      <c r="AD17" s="233">
        <v>0</v>
      </c>
      <c r="AE17" s="233">
        <v>3</v>
      </c>
      <c r="AF17" s="233">
        <v>0</v>
      </c>
      <c r="AG17" s="233">
        <v>0</v>
      </c>
      <c r="AH17" s="233">
        <v>0</v>
      </c>
      <c r="AI17" s="233">
        <v>0</v>
      </c>
      <c r="AJ17" s="233">
        <v>0</v>
      </c>
      <c r="AK17" s="233">
        <v>0</v>
      </c>
      <c r="AL17" s="233">
        <v>0</v>
      </c>
      <c r="AM17" s="233">
        <v>0</v>
      </c>
      <c r="AN17" s="233">
        <v>0</v>
      </c>
      <c r="AO17" s="233">
        <v>0</v>
      </c>
      <c r="AP17" s="233">
        <v>0</v>
      </c>
      <c r="AQ17" s="233">
        <v>0</v>
      </c>
      <c r="AR17" s="233">
        <v>0</v>
      </c>
      <c r="AS17" s="233">
        <v>0</v>
      </c>
      <c r="AT17" s="233">
        <v>0</v>
      </c>
      <c r="AU17" s="233">
        <v>0</v>
      </c>
      <c r="AV17" s="233">
        <v>0</v>
      </c>
      <c r="AW17" s="233">
        <v>0</v>
      </c>
      <c r="AX17" s="233">
        <v>0</v>
      </c>
      <c r="AY17" s="233">
        <v>31</v>
      </c>
      <c r="AZ17" s="233">
        <v>0</v>
      </c>
      <c r="BA17" s="233">
        <v>0</v>
      </c>
      <c r="BB17" s="233">
        <v>0</v>
      </c>
      <c r="BC17" s="233">
        <v>27</v>
      </c>
      <c r="BD17" s="233">
        <v>117</v>
      </c>
      <c r="BE17" s="233">
        <v>238</v>
      </c>
      <c r="BF17" s="233">
        <v>231</v>
      </c>
      <c r="BG17" s="233">
        <v>11</v>
      </c>
      <c r="BH17" s="233">
        <v>0</v>
      </c>
      <c r="BI17" s="233">
        <v>387</v>
      </c>
      <c r="BJ17" s="233">
        <v>3128</v>
      </c>
      <c r="BK17" s="233">
        <v>0</v>
      </c>
      <c r="BL17" s="233">
        <v>24</v>
      </c>
      <c r="BM17" s="233">
        <v>0</v>
      </c>
      <c r="BN17" s="233">
        <v>0</v>
      </c>
      <c r="BO17" s="236">
        <v>35993</v>
      </c>
      <c r="BP17" s="235">
        <v>634</v>
      </c>
      <c r="BQ17" s="233">
        <v>26715</v>
      </c>
      <c r="BR17" s="233">
        <v>0</v>
      </c>
      <c r="BS17" s="233">
        <v>0</v>
      </c>
      <c r="BT17" s="233">
        <v>0</v>
      </c>
      <c r="BU17" s="233">
        <v>-94</v>
      </c>
      <c r="BV17" s="236">
        <v>27255</v>
      </c>
      <c r="BW17" s="234">
        <v>63248</v>
      </c>
      <c r="BX17" s="235">
        <v>50</v>
      </c>
      <c r="BY17" s="233">
        <v>58734</v>
      </c>
      <c r="BZ17" s="233">
        <v>35378</v>
      </c>
      <c r="CA17" s="233">
        <v>0</v>
      </c>
      <c r="CB17" s="233">
        <v>786</v>
      </c>
      <c r="CC17" s="233">
        <v>1920</v>
      </c>
      <c r="CD17" s="233">
        <v>2530</v>
      </c>
      <c r="CE17" s="233">
        <v>0</v>
      </c>
      <c r="CF17" s="236">
        <v>99398</v>
      </c>
      <c r="CG17" s="236">
        <v>126653</v>
      </c>
      <c r="CH17" s="236">
        <v>162646</v>
      </c>
      <c r="CI17" s="233">
        <v>-18905</v>
      </c>
      <c r="CJ17" s="233">
        <v>-25241</v>
      </c>
      <c r="CK17" s="233">
        <v>-346</v>
      </c>
      <c r="CL17" s="233">
        <v>-13</v>
      </c>
      <c r="CM17" s="233">
        <v>0</v>
      </c>
      <c r="CN17" s="233">
        <v>-1158</v>
      </c>
      <c r="CO17" s="233">
        <v>-271</v>
      </c>
      <c r="CP17" s="233">
        <v>0</v>
      </c>
      <c r="CQ17" s="236">
        <v>-45934</v>
      </c>
      <c r="CR17" s="236">
        <v>80719</v>
      </c>
      <c r="CS17" s="236">
        <v>116712</v>
      </c>
    </row>
    <row r="18" spans="1:97" s="210" customFormat="1" ht="12.75" customHeight="1" x14ac:dyDescent="0.2">
      <c r="A18" s="221" t="s">
        <v>246</v>
      </c>
      <c r="B18" s="232" t="s">
        <v>472</v>
      </c>
      <c r="C18" s="233">
        <v>0</v>
      </c>
      <c r="D18" s="233">
        <v>0</v>
      </c>
      <c r="E18" s="233">
        <v>105</v>
      </c>
      <c r="F18" s="233">
        <v>0</v>
      </c>
      <c r="G18" s="233">
        <v>0</v>
      </c>
      <c r="H18" s="233">
        <v>633</v>
      </c>
      <c r="I18" s="233">
        <v>0</v>
      </c>
      <c r="J18" s="233">
        <v>0</v>
      </c>
      <c r="K18" s="233">
        <v>341</v>
      </c>
      <c r="L18" s="233">
        <v>61</v>
      </c>
      <c r="M18" s="233">
        <v>0</v>
      </c>
      <c r="N18" s="233">
        <v>148</v>
      </c>
      <c r="O18" s="233">
        <v>1434</v>
      </c>
      <c r="P18" s="233">
        <v>0</v>
      </c>
      <c r="Q18" s="233">
        <v>0</v>
      </c>
      <c r="R18" s="233">
        <v>0</v>
      </c>
      <c r="S18" s="233">
        <v>0</v>
      </c>
      <c r="T18" s="233">
        <v>0</v>
      </c>
      <c r="U18" s="233">
        <v>0</v>
      </c>
      <c r="V18" s="233">
        <v>0</v>
      </c>
      <c r="W18" s="233">
        <v>0</v>
      </c>
      <c r="X18" s="233">
        <v>0</v>
      </c>
      <c r="Y18" s="233">
        <v>0</v>
      </c>
      <c r="Z18" s="233">
        <v>1</v>
      </c>
      <c r="AA18" s="233">
        <v>0</v>
      </c>
      <c r="AB18" s="233">
        <v>0</v>
      </c>
      <c r="AC18" s="233">
        <v>0</v>
      </c>
      <c r="AD18" s="233">
        <v>0</v>
      </c>
      <c r="AE18" s="233">
        <v>0</v>
      </c>
      <c r="AF18" s="233">
        <v>0</v>
      </c>
      <c r="AG18" s="233">
        <v>0</v>
      </c>
      <c r="AH18" s="233">
        <v>0</v>
      </c>
      <c r="AI18" s="233">
        <v>0</v>
      </c>
      <c r="AJ18" s="233">
        <v>0</v>
      </c>
      <c r="AK18" s="233">
        <v>0</v>
      </c>
      <c r="AL18" s="233">
        <v>0</v>
      </c>
      <c r="AM18" s="233">
        <v>0</v>
      </c>
      <c r="AN18" s="233">
        <v>0</v>
      </c>
      <c r="AO18" s="233">
        <v>0</v>
      </c>
      <c r="AP18" s="233">
        <v>0</v>
      </c>
      <c r="AQ18" s="233">
        <v>0</v>
      </c>
      <c r="AR18" s="233">
        <v>0</v>
      </c>
      <c r="AS18" s="233">
        <v>0</v>
      </c>
      <c r="AT18" s="233">
        <v>0</v>
      </c>
      <c r="AU18" s="233">
        <v>0</v>
      </c>
      <c r="AV18" s="233">
        <v>9</v>
      </c>
      <c r="AW18" s="233">
        <v>0</v>
      </c>
      <c r="AX18" s="233">
        <v>0</v>
      </c>
      <c r="AY18" s="233">
        <v>85</v>
      </c>
      <c r="AZ18" s="233">
        <v>0</v>
      </c>
      <c r="BA18" s="233">
        <v>0</v>
      </c>
      <c r="BB18" s="233">
        <v>0</v>
      </c>
      <c r="BC18" s="233">
        <v>6</v>
      </c>
      <c r="BD18" s="233">
        <v>2</v>
      </c>
      <c r="BE18" s="233">
        <v>49</v>
      </c>
      <c r="BF18" s="233">
        <v>52</v>
      </c>
      <c r="BG18" s="233">
        <v>0</v>
      </c>
      <c r="BH18" s="233">
        <v>1</v>
      </c>
      <c r="BI18" s="233">
        <v>653</v>
      </c>
      <c r="BJ18" s="233">
        <v>3632</v>
      </c>
      <c r="BK18" s="233">
        <v>0</v>
      </c>
      <c r="BL18" s="233">
        <v>18</v>
      </c>
      <c r="BM18" s="233">
        <v>0</v>
      </c>
      <c r="BN18" s="233">
        <v>51</v>
      </c>
      <c r="BO18" s="236">
        <v>7281</v>
      </c>
      <c r="BP18" s="235">
        <v>608</v>
      </c>
      <c r="BQ18" s="233">
        <v>12018</v>
      </c>
      <c r="BR18" s="233">
        <v>0</v>
      </c>
      <c r="BS18" s="233">
        <v>0</v>
      </c>
      <c r="BT18" s="233">
        <v>0</v>
      </c>
      <c r="BU18" s="233">
        <v>-29</v>
      </c>
      <c r="BV18" s="236">
        <v>12597</v>
      </c>
      <c r="BW18" s="234">
        <v>19878</v>
      </c>
      <c r="BX18" s="235">
        <v>4</v>
      </c>
      <c r="BY18" s="233">
        <v>3075</v>
      </c>
      <c r="BZ18" s="233">
        <v>13352</v>
      </c>
      <c r="CA18" s="233">
        <v>0</v>
      </c>
      <c r="CB18" s="233">
        <v>752</v>
      </c>
      <c r="CC18" s="233">
        <v>2289</v>
      </c>
      <c r="CD18" s="233">
        <v>1583</v>
      </c>
      <c r="CE18" s="233">
        <v>0</v>
      </c>
      <c r="CF18" s="236">
        <v>21055</v>
      </c>
      <c r="CG18" s="236">
        <v>33652</v>
      </c>
      <c r="CH18" s="236">
        <v>40933</v>
      </c>
      <c r="CI18" s="233">
        <v>-7904</v>
      </c>
      <c r="CJ18" s="233">
        <v>-9104</v>
      </c>
      <c r="CK18" s="233">
        <v>-86</v>
      </c>
      <c r="CL18" s="233">
        <v>0</v>
      </c>
      <c r="CM18" s="233">
        <v>0</v>
      </c>
      <c r="CN18" s="233">
        <v>-14</v>
      </c>
      <c r="CO18" s="233">
        <v>-21</v>
      </c>
      <c r="CP18" s="233">
        <v>0</v>
      </c>
      <c r="CQ18" s="236">
        <v>-17129</v>
      </c>
      <c r="CR18" s="236">
        <v>16523</v>
      </c>
      <c r="CS18" s="236">
        <v>23804</v>
      </c>
    </row>
    <row r="19" spans="1:97" s="210" customFormat="1" ht="12.75" customHeight="1" x14ac:dyDescent="0.2">
      <c r="A19" s="221" t="s">
        <v>247</v>
      </c>
      <c r="B19" s="250" t="s">
        <v>346</v>
      </c>
      <c r="C19" s="233">
        <v>23</v>
      </c>
      <c r="D19" s="233">
        <v>1592</v>
      </c>
      <c r="E19" s="233">
        <v>38050</v>
      </c>
      <c r="F19" s="233">
        <v>259</v>
      </c>
      <c r="G19" s="233">
        <v>0</v>
      </c>
      <c r="H19" s="233">
        <v>1029</v>
      </c>
      <c r="I19" s="233">
        <v>0</v>
      </c>
      <c r="J19" s="233">
        <v>0</v>
      </c>
      <c r="K19" s="233">
        <v>0</v>
      </c>
      <c r="L19" s="233">
        <v>0</v>
      </c>
      <c r="M19" s="233">
        <v>0</v>
      </c>
      <c r="N19" s="233">
        <v>0</v>
      </c>
      <c r="O19" s="233">
        <v>0</v>
      </c>
      <c r="P19" s="233">
        <v>943</v>
      </c>
      <c r="Q19" s="233">
        <v>0</v>
      </c>
      <c r="R19" s="233">
        <v>0</v>
      </c>
      <c r="S19" s="233">
        <v>0</v>
      </c>
      <c r="T19" s="233">
        <v>0</v>
      </c>
      <c r="U19" s="233">
        <v>0</v>
      </c>
      <c r="V19" s="233">
        <v>0</v>
      </c>
      <c r="W19" s="233">
        <v>0</v>
      </c>
      <c r="X19" s="233">
        <v>4</v>
      </c>
      <c r="Y19" s="233">
        <v>0</v>
      </c>
      <c r="Z19" s="233">
        <v>0</v>
      </c>
      <c r="AA19" s="233">
        <v>0</v>
      </c>
      <c r="AB19" s="233">
        <v>0</v>
      </c>
      <c r="AC19" s="233">
        <v>0</v>
      </c>
      <c r="AD19" s="233">
        <v>0</v>
      </c>
      <c r="AE19" s="233">
        <v>0</v>
      </c>
      <c r="AF19" s="233">
        <v>0</v>
      </c>
      <c r="AG19" s="233">
        <v>0</v>
      </c>
      <c r="AH19" s="233">
        <v>0</v>
      </c>
      <c r="AI19" s="233">
        <v>0</v>
      </c>
      <c r="AJ19" s="233">
        <v>0</v>
      </c>
      <c r="AK19" s="233">
        <v>0</v>
      </c>
      <c r="AL19" s="233">
        <v>0</v>
      </c>
      <c r="AM19" s="233">
        <v>0</v>
      </c>
      <c r="AN19" s="233">
        <v>0</v>
      </c>
      <c r="AO19" s="233">
        <v>0</v>
      </c>
      <c r="AP19" s="233">
        <v>0</v>
      </c>
      <c r="AQ19" s="233">
        <v>24</v>
      </c>
      <c r="AR19" s="233">
        <v>0</v>
      </c>
      <c r="AS19" s="233">
        <v>0</v>
      </c>
      <c r="AT19" s="233">
        <v>0</v>
      </c>
      <c r="AU19" s="233">
        <v>0</v>
      </c>
      <c r="AV19" s="233">
        <v>8</v>
      </c>
      <c r="AW19" s="233">
        <v>0</v>
      </c>
      <c r="AX19" s="233">
        <v>0</v>
      </c>
      <c r="AY19" s="233">
        <v>0</v>
      </c>
      <c r="AZ19" s="233">
        <v>0</v>
      </c>
      <c r="BA19" s="233">
        <v>0</v>
      </c>
      <c r="BB19" s="233">
        <v>0</v>
      </c>
      <c r="BC19" s="233">
        <v>0</v>
      </c>
      <c r="BD19" s="233">
        <v>64</v>
      </c>
      <c r="BE19" s="233">
        <v>4</v>
      </c>
      <c r="BF19" s="233">
        <v>1</v>
      </c>
      <c r="BG19" s="233">
        <v>0</v>
      </c>
      <c r="BH19" s="233">
        <v>0</v>
      </c>
      <c r="BI19" s="233">
        <v>0</v>
      </c>
      <c r="BJ19" s="233">
        <v>0</v>
      </c>
      <c r="BK19" s="233">
        <v>16</v>
      </c>
      <c r="BL19" s="233">
        <v>0</v>
      </c>
      <c r="BM19" s="233">
        <v>0</v>
      </c>
      <c r="BN19" s="233">
        <v>0</v>
      </c>
      <c r="BO19" s="236">
        <v>42017</v>
      </c>
      <c r="BP19" s="235">
        <v>367</v>
      </c>
      <c r="BQ19" s="233">
        <v>9086</v>
      </c>
      <c r="BR19" s="233">
        <v>0</v>
      </c>
      <c r="BS19" s="233">
        <v>0</v>
      </c>
      <c r="BT19" s="233">
        <v>0</v>
      </c>
      <c r="BU19" s="233">
        <v>97</v>
      </c>
      <c r="BV19" s="236">
        <v>9550</v>
      </c>
      <c r="BW19" s="234">
        <v>51567</v>
      </c>
      <c r="BX19" s="235">
        <v>38</v>
      </c>
      <c r="BY19" s="233">
        <v>393</v>
      </c>
      <c r="BZ19" s="233">
        <v>102</v>
      </c>
      <c r="CA19" s="233">
        <v>50</v>
      </c>
      <c r="CB19" s="233">
        <v>741</v>
      </c>
      <c r="CC19" s="233">
        <v>4423</v>
      </c>
      <c r="CD19" s="233">
        <v>3728</v>
      </c>
      <c r="CE19" s="233">
        <v>0</v>
      </c>
      <c r="CF19" s="236">
        <v>9475</v>
      </c>
      <c r="CG19" s="236">
        <v>19025</v>
      </c>
      <c r="CH19" s="236">
        <v>61042</v>
      </c>
      <c r="CI19" s="233">
        <v>-18278</v>
      </c>
      <c r="CJ19" s="233">
        <v>-15609</v>
      </c>
      <c r="CK19" s="233">
        <v>-4754</v>
      </c>
      <c r="CL19" s="233">
        <v>0</v>
      </c>
      <c r="CM19" s="233">
        <v>-30</v>
      </c>
      <c r="CN19" s="233">
        <v>-180</v>
      </c>
      <c r="CO19" s="233">
        <v>-389</v>
      </c>
      <c r="CP19" s="233">
        <v>0</v>
      </c>
      <c r="CQ19" s="236">
        <v>-39240</v>
      </c>
      <c r="CR19" s="236">
        <v>-20215</v>
      </c>
      <c r="CS19" s="236">
        <v>21802</v>
      </c>
    </row>
    <row r="20" spans="1:97" s="210" customFormat="1" ht="12.75" customHeight="1" x14ac:dyDescent="0.2">
      <c r="A20" s="221" t="s">
        <v>248</v>
      </c>
      <c r="B20" s="232" t="s">
        <v>473</v>
      </c>
      <c r="C20" s="233">
        <v>0</v>
      </c>
      <c r="D20" s="233">
        <v>0</v>
      </c>
      <c r="E20" s="233">
        <v>7</v>
      </c>
      <c r="F20" s="233">
        <v>2</v>
      </c>
      <c r="G20" s="233">
        <v>9</v>
      </c>
      <c r="H20" s="233">
        <v>1876</v>
      </c>
      <c r="I20" s="233">
        <v>0</v>
      </c>
      <c r="J20" s="233">
        <v>0</v>
      </c>
      <c r="K20" s="233">
        <v>0</v>
      </c>
      <c r="L20" s="233">
        <v>0</v>
      </c>
      <c r="M20" s="233">
        <v>0</v>
      </c>
      <c r="N20" s="233">
        <v>0</v>
      </c>
      <c r="O20" s="233">
        <v>2</v>
      </c>
      <c r="P20" s="233">
        <v>0</v>
      </c>
      <c r="Q20" s="233">
        <v>51</v>
      </c>
      <c r="R20" s="233">
        <v>285</v>
      </c>
      <c r="S20" s="233">
        <v>5</v>
      </c>
      <c r="T20" s="233">
        <v>10</v>
      </c>
      <c r="U20" s="233">
        <v>158</v>
      </c>
      <c r="V20" s="233">
        <v>46</v>
      </c>
      <c r="W20" s="233">
        <v>2</v>
      </c>
      <c r="X20" s="233">
        <v>10</v>
      </c>
      <c r="Y20" s="233">
        <v>0</v>
      </c>
      <c r="Z20" s="233">
        <v>0</v>
      </c>
      <c r="AA20" s="233">
        <v>0</v>
      </c>
      <c r="AB20" s="233">
        <v>3</v>
      </c>
      <c r="AC20" s="233">
        <v>0</v>
      </c>
      <c r="AD20" s="233">
        <v>0</v>
      </c>
      <c r="AE20" s="233">
        <v>2</v>
      </c>
      <c r="AF20" s="233">
        <v>0</v>
      </c>
      <c r="AG20" s="233">
        <v>0</v>
      </c>
      <c r="AH20" s="233">
        <v>0</v>
      </c>
      <c r="AI20" s="233">
        <v>1</v>
      </c>
      <c r="AJ20" s="233">
        <v>11</v>
      </c>
      <c r="AK20" s="233">
        <v>0</v>
      </c>
      <c r="AL20" s="233">
        <v>5</v>
      </c>
      <c r="AM20" s="233">
        <v>1</v>
      </c>
      <c r="AN20" s="233">
        <v>0</v>
      </c>
      <c r="AO20" s="233">
        <v>25</v>
      </c>
      <c r="AP20" s="233">
        <v>47</v>
      </c>
      <c r="AQ20" s="233">
        <v>6</v>
      </c>
      <c r="AR20" s="233">
        <v>1</v>
      </c>
      <c r="AS20" s="233">
        <v>0</v>
      </c>
      <c r="AT20" s="233">
        <v>1</v>
      </c>
      <c r="AU20" s="233">
        <v>1</v>
      </c>
      <c r="AV20" s="233">
        <v>65</v>
      </c>
      <c r="AW20" s="233">
        <v>0</v>
      </c>
      <c r="AX20" s="233">
        <v>0</v>
      </c>
      <c r="AY20" s="233">
        <v>73</v>
      </c>
      <c r="AZ20" s="233">
        <v>0</v>
      </c>
      <c r="BA20" s="233">
        <v>0</v>
      </c>
      <c r="BB20" s="233">
        <v>4</v>
      </c>
      <c r="BC20" s="233">
        <v>16</v>
      </c>
      <c r="BD20" s="233">
        <v>0</v>
      </c>
      <c r="BE20" s="233">
        <v>13</v>
      </c>
      <c r="BF20" s="233">
        <v>2</v>
      </c>
      <c r="BG20" s="233">
        <v>3</v>
      </c>
      <c r="BH20" s="233">
        <v>50</v>
      </c>
      <c r="BI20" s="233">
        <v>10</v>
      </c>
      <c r="BJ20" s="233">
        <v>0</v>
      </c>
      <c r="BK20" s="233">
        <v>44</v>
      </c>
      <c r="BL20" s="233">
        <v>8</v>
      </c>
      <c r="BM20" s="233">
        <v>59</v>
      </c>
      <c r="BN20" s="233">
        <v>2</v>
      </c>
      <c r="BO20" s="236">
        <v>2916</v>
      </c>
      <c r="BP20" s="235">
        <v>3</v>
      </c>
      <c r="BQ20" s="233">
        <v>211</v>
      </c>
      <c r="BR20" s="233">
        <v>0</v>
      </c>
      <c r="BS20" s="233">
        <v>3</v>
      </c>
      <c r="BT20" s="233">
        <v>523</v>
      </c>
      <c r="BU20" s="233">
        <v>-20</v>
      </c>
      <c r="BV20" s="236">
        <v>720</v>
      </c>
      <c r="BW20" s="234">
        <v>3636</v>
      </c>
      <c r="BX20" s="235">
        <v>24</v>
      </c>
      <c r="BY20" s="233">
        <v>32</v>
      </c>
      <c r="BZ20" s="233">
        <v>0</v>
      </c>
      <c r="CA20" s="233">
        <v>0</v>
      </c>
      <c r="CB20" s="233">
        <v>0</v>
      </c>
      <c r="CC20" s="233">
        <v>13</v>
      </c>
      <c r="CD20" s="233">
        <v>3</v>
      </c>
      <c r="CE20" s="233">
        <v>0</v>
      </c>
      <c r="CF20" s="236">
        <v>72</v>
      </c>
      <c r="CG20" s="236">
        <v>792</v>
      </c>
      <c r="CH20" s="236">
        <v>3708</v>
      </c>
      <c r="CI20" s="233">
        <v>-403</v>
      </c>
      <c r="CJ20" s="233">
        <v>-2568</v>
      </c>
      <c r="CK20" s="233">
        <v>-392</v>
      </c>
      <c r="CL20" s="233">
        <v>-33</v>
      </c>
      <c r="CM20" s="233">
        <v>-78</v>
      </c>
      <c r="CN20" s="233">
        <v>0</v>
      </c>
      <c r="CO20" s="233">
        <v>-15</v>
      </c>
      <c r="CP20" s="233">
        <v>0</v>
      </c>
      <c r="CQ20" s="236">
        <v>-3489</v>
      </c>
      <c r="CR20" s="236">
        <v>-2697</v>
      </c>
      <c r="CS20" s="236">
        <v>219</v>
      </c>
    </row>
    <row r="21" spans="1:97" s="210" customFormat="1" ht="12.75" customHeight="1" x14ac:dyDescent="0.2">
      <c r="A21" s="238" t="s">
        <v>249</v>
      </c>
      <c r="B21" s="239" t="s">
        <v>474</v>
      </c>
      <c r="C21" s="240">
        <v>16</v>
      </c>
      <c r="D21" s="240">
        <v>179</v>
      </c>
      <c r="E21" s="240">
        <v>73</v>
      </c>
      <c r="F21" s="240">
        <v>88</v>
      </c>
      <c r="G21" s="240">
        <v>1</v>
      </c>
      <c r="H21" s="240">
        <v>876</v>
      </c>
      <c r="I21" s="240">
        <v>52</v>
      </c>
      <c r="J21" s="240">
        <v>54</v>
      </c>
      <c r="K21" s="240">
        <v>75</v>
      </c>
      <c r="L21" s="240">
        <v>103</v>
      </c>
      <c r="M21" s="240">
        <v>9</v>
      </c>
      <c r="N21" s="240">
        <v>117</v>
      </c>
      <c r="O21" s="240">
        <v>12</v>
      </c>
      <c r="P21" s="240">
        <v>1</v>
      </c>
      <c r="Q21" s="240">
        <v>0</v>
      </c>
      <c r="R21" s="240">
        <v>13</v>
      </c>
      <c r="S21" s="240">
        <v>16</v>
      </c>
      <c r="T21" s="240">
        <v>2</v>
      </c>
      <c r="U21" s="240">
        <v>94</v>
      </c>
      <c r="V21" s="240">
        <v>16</v>
      </c>
      <c r="W21" s="240">
        <v>1</v>
      </c>
      <c r="X21" s="240">
        <v>45</v>
      </c>
      <c r="Y21" s="240">
        <v>6</v>
      </c>
      <c r="Z21" s="240">
        <v>17</v>
      </c>
      <c r="AA21" s="240">
        <v>0</v>
      </c>
      <c r="AB21" s="240">
        <v>1</v>
      </c>
      <c r="AC21" s="240">
        <v>0</v>
      </c>
      <c r="AD21" s="240">
        <v>0</v>
      </c>
      <c r="AE21" s="240">
        <v>7</v>
      </c>
      <c r="AF21" s="240">
        <v>0</v>
      </c>
      <c r="AG21" s="240">
        <v>0</v>
      </c>
      <c r="AH21" s="240">
        <v>0</v>
      </c>
      <c r="AI21" s="240">
        <v>5</v>
      </c>
      <c r="AJ21" s="240">
        <v>32</v>
      </c>
      <c r="AK21" s="240">
        <v>0</v>
      </c>
      <c r="AL21" s="240">
        <v>3</v>
      </c>
      <c r="AM21" s="240">
        <v>2</v>
      </c>
      <c r="AN21" s="240">
        <v>4</v>
      </c>
      <c r="AO21" s="240">
        <v>166</v>
      </c>
      <c r="AP21" s="240">
        <v>30</v>
      </c>
      <c r="AQ21" s="240">
        <v>67</v>
      </c>
      <c r="AR21" s="240">
        <v>27</v>
      </c>
      <c r="AS21" s="240">
        <v>1</v>
      </c>
      <c r="AT21" s="240">
        <v>18</v>
      </c>
      <c r="AU21" s="240">
        <v>26</v>
      </c>
      <c r="AV21" s="240">
        <v>815</v>
      </c>
      <c r="AW21" s="240">
        <v>80</v>
      </c>
      <c r="AX21" s="240">
        <v>5</v>
      </c>
      <c r="AY21" s="240">
        <v>221</v>
      </c>
      <c r="AZ21" s="240">
        <v>8</v>
      </c>
      <c r="BA21" s="240">
        <v>22</v>
      </c>
      <c r="BB21" s="240">
        <v>12</v>
      </c>
      <c r="BC21" s="240">
        <v>344</v>
      </c>
      <c r="BD21" s="240">
        <v>47</v>
      </c>
      <c r="BE21" s="240">
        <v>385</v>
      </c>
      <c r="BF21" s="240">
        <v>82</v>
      </c>
      <c r="BG21" s="240">
        <v>356</v>
      </c>
      <c r="BH21" s="240">
        <v>222</v>
      </c>
      <c r="BI21" s="240">
        <v>222</v>
      </c>
      <c r="BJ21" s="240">
        <v>27</v>
      </c>
      <c r="BK21" s="240">
        <v>81</v>
      </c>
      <c r="BL21" s="240">
        <v>110</v>
      </c>
      <c r="BM21" s="240">
        <v>10</v>
      </c>
      <c r="BN21" s="240">
        <v>5</v>
      </c>
      <c r="BO21" s="243">
        <v>5309</v>
      </c>
      <c r="BP21" s="242">
        <v>235</v>
      </c>
      <c r="BQ21" s="240">
        <v>10749</v>
      </c>
      <c r="BR21" s="240">
        <v>0</v>
      </c>
      <c r="BS21" s="240">
        <v>1</v>
      </c>
      <c r="BT21" s="240">
        <v>335</v>
      </c>
      <c r="BU21" s="240">
        <v>119</v>
      </c>
      <c r="BV21" s="243">
        <v>11439</v>
      </c>
      <c r="BW21" s="241">
        <v>16748</v>
      </c>
      <c r="BX21" s="242">
        <v>21</v>
      </c>
      <c r="BY21" s="240">
        <v>574</v>
      </c>
      <c r="BZ21" s="240">
        <v>121</v>
      </c>
      <c r="CA21" s="240">
        <v>0</v>
      </c>
      <c r="CB21" s="240">
        <v>1</v>
      </c>
      <c r="CC21" s="240">
        <v>52</v>
      </c>
      <c r="CD21" s="240">
        <v>33</v>
      </c>
      <c r="CE21" s="240">
        <v>0</v>
      </c>
      <c r="CF21" s="243">
        <v>802</v>
      </c>
      <c r="CG21" s="243">
        <v>12241</v>
      </c>
      <c r="CH21" s="243">
        <v>17550</v>
      </c>
      <c r="CI21" s="240">
        <v>-12304</v>
      </c>
      <c r="CJ21" s="240">
        <v>-3569</v>
      </c>
      <c r="CK21" s="240">
        <v>-411</v>
      </c>
      <c r="CL21" s="240">
        <v>0</v>
      </c>
      <c r="CM21" s="240">
        <v>-22</v>
      </c>
      <c r="CN21" s="240">
        <v>-13</v>
      </c>
      <c r="CO21" s="240">
        <v>-4</v>
      </c>
      <c r="CP21" s="240">
        <v>0</v>
      </c>
      <c r="CQ21" s="243">
        <v>-16323</v>
      </c>
      <c r="CR21" s="243">
        <v>-4082</v>
      </c>
      <c r="CS21" s="243">
        <v>1227</v>
      </c>
    </row>
    <row r="22" spans="1:97" s="210" customFormat="1" ht="12.75" customHeight="1" x14ac:dyDescent="0.2">
      <c r="A22" s="221" t="s">
        <v>250</v>
      </c>
      <c r="B22" s="232" t="s">
        <v>475</v>
      </c>
      <c r="C22" s="233">
        <v>0</v>
      </c>
      <c r="D22" s="233">
        <v>2</v>
      </c>
      <c r="E22" s="233">
        <v>763</v>
      </c>
      <c r="F22" s="233">
        <v>2</v>
      </c>
      <c r="G22" s="233">
        <v>35</v>
      </c>
      <c r="H22" s="233">
        <v>166</v>
      </c>
      <c r="I22" s="233">
        <v>7</v>
      </c>
      <c r="J22" s="233">
        <v>7</v>
      </c>
      <c r="K22" s="233">
        <v>29</v>
      </c>
      <c r="L22" s="233">
        <v>167</v>
      </c>
      <c r="M22" s="233">
        <v>0</v>
      </c>
      <c r="N22" s="233">
        <v>19</v>
      </c>
      <c r="O22" s="233">
        <v>5</v>
      </c>
      <c r="P22" s="233">
        <v>63</v>
      </c>
      <c r="Q22" s="233">
        <v>0</v>
      </c>
      <c r="R22" s="233">
        <v>0</v>
      </c>
      <c r="S22" s="233">
        <v>1376</v>
      </c>
      <c r="T22" s="233">
        <v>126</v>
      </c>
      <c r="U22" s="233">
        <v>6403</v>
      </c>
      <c r="V22" s="233">
        <v>24</v>
      </c>
      <c r="W22" s="233">
        <v>0</v>
      </c>
      <c r="X22" s="233">
        <v>2</v>
      </c>
      <c r="Y22" s="233">
        <v>0</v>
      </c>
      <c r="Z22" s="233">
        <v>1</v>
      </c>
      <c r="AA22" s="233">
        <v>0</v>
      </c>
      <c r="AB22" s="233">
        <v>1</v>
      </c>
      <c r="AC22" s="233">
        <v>0</v>
      </c>
      <c r="AD22" s="233">
        <v>0</v>
      </c>
      <c r="AE22" s="233">
        <v>8</v>
      </c>
      <c r="AF22" s="233">
        <v>0</v>
      </c>
      <c r="AG22" s="233">
        <v>0</v>
      </c>
      <c r="AH22" s="233">
        <v>0</v>
      </c>
      <c r="AI22" s="233">
        <v>5</v>
      </c>
      <c r="AJ22" s="233">
        <v>2</v>
      </c>
      <c r="AK22" s="233">
        <v>0</v>
      </c>
      <c r="AL22" s="233">
        <v>3</v>
      </c>
      <c r="AM22" s="233">
        <v>25</v>
      </c>
      <c r="AN22" s="233">
        <v>0</v>
      </c>
      <c r="AO22" s="233">
        <v>2835</v>
      </c>
      <c r="AP22" s="233">
        <v>323</v>
      </c>
      <c r="AQ22" s="233">
        <v>124</v>
      </c>
      <c r="AR22" s="233">
        <v>79</v>
      </c>
      <c r="AS22" s="233">
        <v>14</v>
      </c>
      <c r="AT22" s="233">
        <v>0</v>
      </c>
      <c r="AU22" s="233">
        <v>0</v>
      </c>
      <c r="AV22" s="233">
        <v>146</v>
      </c>
      <c r="AW22" s="233">
        <v>4</v>
      </c>
      <c r="AX22" s="233">
        <v>0</v>
      </c>
      <c r="AY22" s="233">
        <v>63</v>
      </c>
      <c r="AZ22" s="233">
        <v>0</v>
      </c>
      <c r="BA22" s="233">
        <v>2</v>
      </c>
      <c r="BB22" s="233">
        <v>0</v>
      </c>
      <c r="BC22" s="233">
        <v>10</v>
      </c>
      <c r="BD22" s="233">
        <v>2</v>
      </c>
      <c r="BE22" s="233">
        <v>2</v>
      </c>
      <c r="BF22" s="233">
        <v>1</v>
      </c>
      <c r="BG22" s="233">
        <v>1</v>
      </c>
      <c r="BH22" s="233">
        <v>21</v>
      </c>
      <c r="BI22" s="233">
        <v>4</v>
      </c>
      <c r="BJ22" s="233">
        <v>35</v>
      </c>
      <c r="BK22" s="233">
        <v>11</v>
      </c>
      <c r="BL22" s="233">
        <v>12</v>
      </c>
      <c r="BM22" s="233">
        <v>0</v>
      </c>
      <c r="BN22" s="233">
        <v>0</v>
      </c>
      <c r="BO22" s="236">
        <v>12930</v>
      </c>
      <c r="BP22" s="235">
        <v>11</v>
      </c>
      <c r="BQ22" s="233">
        <v>124</v>
      </c>
      <c r="BR22" s="233">
        <v>3</v>
      </c>
      <c r="BS22" s="233">
        <v>3</v>
      </c>
      <c r="BT22" s="233">
        <v>12</v>
      </c>
      <c r="BU22" s="233">
        <v>-54</v>
      </c>
      <c r="BV22" s="236">
        <v>99</v>
      </c>
      <c r="BW22" s="234">
        <v>13029</v>
      </c>
      <c r="BX22" s="235">
        <v>5</v>
      </c>
      <c r="BY22" s="233">
        <v>6054</v>
      </c>
      <c r="BZ22" s="233">
        <v>1</v>
      </c>
      <c r="CA22" s="233">
        <v>0</v>
      </c>
      <c r="CB22" s="233">
        <v>85</v>
      </c>
      <c r="CC22" s="233">
        <v>164</v>
      </c>
      <c r="CD22" s="233">
        <v>243</v>
      </c>
      <c r="CE22" s="233">
        <v>0</v>
      </c>
      <c r="CF22" s="236">
        <v>6552</v>
      </c>
      <c r="CG22" s="236">
        <v>6651</v>
      </c>
      <c r="CH22" s="236">
        <v>19581</v>
      </c>
      <c r="CI22" s="233">
        <v>-1854</v>
      </c>
      <c r="CJ22" s="233">
        <v>-1529</v>
      </c>
      <c r="CK22" s="233">
        <v>-224</v>
      </c>
      <c r="CL22" s="233">
        <v>0</v>
      </c>
      <c r="CM22" s="233">
        <v>-53</v>
      </c>
      <c r="CN22" s="233">
        <v>-2226</v>
      </c>
      <c r="CO22" s="233">
        <v>-997</v>
      </c>
      <c r="CP22" s="233">
        <v>0</v>
      </c>
      <c r="CQ22" s="236">
        <v>-6883</v>
      </c>
      <c r="CR22" s="236">
        <v>-232</v>
      </c>
      <c r="CS22" s="236">
        <v>12698</v>
      </c>
    </row>
    <row r="23" spans="1:97" s="210" customFormat="1" ht="12.75" customHeight="1" x14ac:dyDescent="0.2">
      <c r="A23" s="221" t="s">
        <v>251</v>
      </c>
      <c r="B23" s="232" t="s">
        <v>476</v>
      </c>
      <c r="C23" s="233">
        <v>0</v>
      </c>
      <c r="D23" s="233">
        <v>0</v>
      </c>
      <c r="E23" s="233">
        <v>0</v>
      </c>
      <c r="F23" s="233">
        <v>0</v>
      </c>
      <c r="G23" s="233">
        <v>1</v>
      </c>
      <c r="H23" s="233">
        <v>35</v>
      </c>
      <c r="I23" s="233">
        <v>44</v>
      </c>
      <c r="J23" s="233">
        <v>15</v>
      </c>
      <c r="K23" s="233">
        <v>22</v>
      </c>
      <c r="L23" s="233">
        <v>22</v>
      </c>
      <c r="M23" s="233">
        <v>2</v>
      </c>
      <c r="N23" s="233">
        <v>89</v>
      </c>
      <c r="O23" s="233">
        <v>10</v>
      </c>
      <c r="P23" s="233">
        <v>0</v>
      </c>
      <c r="Q23" s="233">
        <v>0</v>
      </c>
      <c r="R23" s="233">
        <v>1</v>
      </c>
      <c r="S23" s="233">
        <v>4</v>
      </c>
      <c r="T23" s="233">
        <v>33</v>
      </c>
      <c r="U23" s="233">
        <v>79</v>
      </c>
      <c r="V23" s="233">
        <v>11</v>
      </c>
      <c r="W23" s="233">
        <v>1</v>
      </c>
      <c r="X23" s="233">
        <v>11</v>
      </c>
      <c r="Y23" s="233">
        <v>7</v>
      </c>
      <c r="Z23" s="233">
        <v>22</v>
      </c>
      <c r="AA23" s="233">
        <v>0</v>
      </c>
      <c r="AB23" s="233">
        <v>5</v>
      </c>
      <c r="AC23" s="233">
        <v>0</v>
      </c>
      <c r="AD23" s="233">
        <v>0</v>
      </c>
      <c r="AE23" s="233">
        <v>6</v>
      </c>
      <c r="AF23" s="233">
        <v>0</v>
      </c>
      <c r="AG23" s="233">
        <v>0</v>
      </c>
      <c r="AH23" s="233">
        <v>0</v>
      </c>
      <c r="AI23" s="233">
        <v>1</v>
      </c>
      <c r="AJ23" s="233">
        <v>11</v>
      </c>
      <c r="AK23" s="233">
        <v>0</v>
      </c>
      <c r="AL23" s="233">
        <v>4</v>
      </c>
      <c r="AM23" s="233">
        <v>3</v>
      </c>
      <c r="AN23" s="233">
        <v>0</v>
      </c>
      <c r="AO23" s="233">
        <v>519</v>
      </c>
      <c r="AP23" s="233">
        <v>436</v>
      </c>
      <c r="AQ23" s="233">
        <v>3</v>
      </c>
      <c r="AR23" s="233">
        <v>3</v>
      </c>
      <c r="AS23" s="233">
        <v>7</v>
      </c>
      <c r="AT23" s="233">
        <v>62</v>
      </c>
      <c r="AU23" s="233">
        <v>41</v>
      </c>
      <c r="AV23" s="233">
        <v>240</v>
      </c>
      <c r="AW23" s="233">
        <v>128</v>
      </c>
      <c r="AX23" s="233">
        <v>61</v>
      </c>
      <c r="AY23" s="233">
        <v>135</v>
      </c>
      <c r="AZ23" s="233">
        <v>2</v>
      </c>
      <c r="BA23" s="233">
        <v>105</v>
      </c>
      <c r="BB23" s="233">
        <v>29</v>
      </c>
      <c r="BC23" s="233">
        <v>125</v>
      </c>
      <c r="BD23" s="233">
        <v>120</v>
      </c>
      <c r="BE23" s="233">
        <v>277</v>
      </c>
      <c r="BF23" s="233">
        <v>87</v>
      </c>
      <c r="BG23" s="233">
        <v>182</v>
      </c>
      <c r="BH23" s="233">
        <v>169</v>
      </c>
      <c r="BI23" s="233">
        <v>57</v>
      </c>
      <c r="BJ23" s="233">
        <v>99</v>
      </c>
      <c r="BK23" s="233">
        <v>96</v>
      </c>
      <c r="BL23" s="233">
        <v>46</v>
      </c>
      <c r="BM23" s="233">
        <v>0</v>
      </c>
      <c r="BN23" s="233">
        <v>4</v>
      </c>
      <c r="BO23" s="236">
        <v>3472</v>
      </c>
      <c r="BP23" s="235">
        <v>45</v>
      </c>
      <c r="BQ23" s="233">
        <v>360</v>
      </c>
      <c r="BR23" s="233">
        <v>0</v>
      </c>
      <c r="BS23" s="233">
        <v>55</v>
      </c>
      <c r="BT23" s="233">
        <v>656</v>
      </c>
      <c r="BU23" s="233">
        <v>-17</v>
      </c>
      <c r="BV23" s="236">
        <v>1099</v>
      </c>
      <c r="BW23" s="234">
        <v>4571</v>
      </c>
      <c r="BX23" s="235">
        <v>0</v>
      </c>
      <c r="BY23" s="233">
        <v>215</v>
      </c>
      <c r="BZ23" s="233">
        <v>0</v>
      </c>
      <c r="CA23" s="233">
        <v>0</v>
      </c>
      <c r="CB23" s="233">
        <v>0</v>
      </c>
      <c r="CC23" s="233">
        <v>7</v>
      </c>
      <c r="CD23" s="233">
        <v>10</v>
      </c>
      <c r="CE23" s="233">
        <v>0</v>
      </c>
      <c r="CF23" s="236">
        <v>232</v>
      </c>
      <c r="CG23" s="236">
        <v>1331</v>
      </c>
      <c r="CH23" s="236">
        <v>4803</v>
      </c>
      <c r="CI23" s="233">
        <v>-26</v>
      </c>
      <c r="CJ23" s="233">
        <v>-1888</v>
      </c>
      <c r="CK23" s="233">
        <v>-701</v>
      </c>
      <c r="CL23" s="233">
        <v>0</v>
      </c>
      <c r="CM23" s="233">
        <v>-1234</v>
      </c>
      <c r="CN23" s="233">
        <v>-11</v>
      </c>
      <c r="CO23" s="233">
        <v>0</v>
      </c>
      <c r="CP23" s="233">
        <v>0</v>
      </c>
      <c r="CQ23" s="236">
        <v>-3860</v>
      </c>
      <c r="CR23" s="236">
        <v>-2529</v>
      </c>
      <c r="CS23" s="236">
        <v>943</v>
      </c>
    </row>
    <row r="24" spans="1:97" s="210" customFormat="1" ht="12.75" customHeight="1" x14ac:dyDescent="0.2">
      <c r="A24" s="221" t="s">
        <v>252</v>
      </c>
      <c r="B24" s="232" t="s">
        <v>477</v>
      </c>
      <c r="C24" s="233">
        <v>0</v>
      </c>
      <c r="D24" s="233">
        <v>7</v>
      </c>
      <c r="E24" s="233">
        <v>0</v>
      </c>
      <c r="F24" s="233">
        <v>3</v>
      </c>
      <c r="G24" s="233">
        <v>0</v>
      </c>
      <c r="H24" s="233">
        <v>9</v>
      </c>
      <c r="I24" s="233">
        <v>0</v>
      </c>
      <c r="J24" s="233">
        <v>0</v>
      </c>
      <c r="K24" s="233">
        <v>7</v>
      </c>
      <c r="L24" s="233">
        <v>32</v>
      </c>
      <c r="M24" s="233">
        <v>0</v>
      </c>
      <c r="N24" s="233">
        <v>45</v>
      </c>
      <c r="O24" s="233">
        <v>4</v>
      </c>
      <c r="P24" s="233">
        <v>1</v>
      </c>
      <c r="Q24" s="233">
        <v>0</v>
      </c>
      <c r="R24" s="233">
        <v>5</v>
      </c>
      <c r="S24" s="233">
        <v>87</v>
      </c>
      <c r="T24" s="233">
        <v>17</v>
      </c>
      <c r="U24" s="233">
        <v>19087</v>
      </c>
      <c r="V24" s="233">
        <v>3788</v>
      </c>
      <c r="W24" s="233">
        <v>325</v>
      </c>
      <c r="X24" s="233">
        <v>0</v>
      </c>
      <c r="Y24" s="233">
        <v>3</v>
      </c>
      <c r="Z24" s="233">
        <v>49</v>
      </c>
      <c r="AA24" s="233">
        <v>0</v>
      </c>
      <c r="AB24" s="233">
        <v>29</v>
      </c>
      <c r="AC24" s="233">
        <v>0</v>
      </c>
      <c r="AD24" s="233">
        <v>0</v>
      </c>
      <c r="AE24" s="233">
        <v>17</v>
      </c>
      <c r="AF24" s="233">
        <v>0</v>
      </c>
      <c r="AG24" s="233">
        <v>0</v>
      </c>
      <c r="AH24" s="233">
        <v>0</v>
      </c>
      <c r="AI24" s="233">
        <v>2</v>
      </c>
      <c r="AJ24" s="233">
        <v>24</v>
      </c>
      <c r="AK24" s="233">
        <v>1</v>
      </c>
      <c r="AL24" s="233">
        <v>2</v>
      </c>
      <c r="AM24" s="233">
        <v>9</v>
      </c>
      <c r="AN24" s="233">
        <v>1</v>
      </c>
      <c r="AO24" s="233">
        <v>214</v>
      </c>
      <c r="AP24" s="233">
        <v>43</v>
      </c>
      <c r="AQ24" s="233">
        <v>0</v>
      </c>
      <c r="AR24" s="233">
        <v>0</v>
      </c>
      <c r="AS24" s="233">
        <v>0</v>
      </c>
      <c r="AT24" s="233">
        <v>0</v>
      </c>
      <c r="AU24" s="233">
        <v>2</v>
      </c>
      <c r="AV24" s="233">
        <v>-103</v>
      </c>
      <c r="AW24" s="233">
        <v>25</v>
      </c>
      <c r="AX24" s="233">
        <v>16</v>
      </c>
      <c r="AY24" s="233">
        <v>127</v>
      </c>
      <c r="AZ24" s="233">
        <v>0</v>
      </c>
      <c r="BA24" s="233">
        <v>5</v>
      </c>
      <c r="BB24" s="233">
        <v>315</v>
      </c>
      <c r="BC24" s="233">
        <v>27</v>
      </c>
      <c r="BD24" s="233">
        <v>203</v>
      </c>
      <c r="BE24" s="233">
        <v>29</v>
      </c>
      <c r="BF24" s="233">
        <v>21</v>
      </c>
      <c r="BG24" s="233">
        <v>42</v>
      </c>
      <c r="BH24" s="233">
        <v>187</v>
      </c>
      <c r="BI24" s="233">
        <v>12</v>
      </c>
      <c r="BJ24" s="233">
        <v>0</v>
      </c>
      <c r="BK24" s="233">
        <v>12</v>
      </c>
      <c r="BL24" s="233">
        <v>8</v>
      </c>
      <c r="BM24" s="233">
        <v>436</v>
      </c>
      <c r="BN24" s="233">
        <v>6</v>
      </c>
      <c r="BO24" s="236">
        <v>25181</v>
      </c>
      <c r="BP24" s="235">
        <v>-82</v>
      </c>
      <c r="BQ24" s="233">
        <v>-262</v>
      </c>
      <c r="BR24" s="233">
        <v>0</v>
      </c>
      <c r="BS24" s="233">
        <v>0</v>
      </c>
      <c r="BT24" s="233">
        <v>0</v>
      </c>
      <c r="BU24" s="233">
        <v>-463</v>
      </c>
      <c r="BV24" s="236">
        <v>-807</v>
      </c>
      <c r="BW24" s="234">
        <v>24374</v>
      </c>
      <c r="BX24" s="235">
        <v>2174</v>
      </c>
      <c r="BY24" s="233">
        <v>52741</v>
      </c>
      <c r="BZ24" s="233">
        <v>1813</v>
      </c>
      <c r="CA24" s="233">
        <v>0</v>
      </c>
      <c r="CB24" s="233">
        <v>0</v>
      </c>
      <c r="CC24" s="233">
        <v>65</v>
      </c>
      <c r="CD24" s="233">
        <v>1015</v>
      </c>
      <c r="CE24" s="233">
        <v>0</v>
      </c>
      <c r="CF24" s="236">
        <v>57808</v>
      </c>
      <c r="CG24" s="236">
        <v>57001</v>
      </c>
      <c r="CH24" s="236">
        <v>82182</v>
      </c>
      <c r="CI24" s="233">
        <v>-4</v>
      </c>
      <c r="CJ24" s="233">
        <v>-5872</v>
      </c>
      <c r="CK24" s="233">
        <v>-94</v>
      </c>
      <c r="CL24" s="233">
        <v>0</v>
      </c>
      <c r="CM24" s="233">
        <v>-28</v>
      </c>
      <c r="CN24" s="233">
        <v>0</v>
      </c>
      <c r="CO24" s="233">
        <v>-31</v>
      </c>
      <c r="CP24" s="233">
        <v>0</v>
      </c>
      <c r="CQ24" s="236">
        <v>-6029</v>
      </c>
      <c r="CR24" s="236">
        <v>50972</v>
      </c>
      <c r="CS24" s="236">
        <v>76153</v>
      </c>
    </row>
    <row r="25" spans="1:97" s="210" customFormat="1" ht="12.75" customHeight="1" x14ac:dyDescent="0.2">
      <c r="A25" s="244" t="s">
        <v>253</v>
      </c>
      <c r="B25" s="245" t="s">
        <v>478</v>
      </c>
      <c r="C25" s="246">
        <v>75</v>
      </c>
      <c r="D25" s="246">
        <v>65</v>
      </c>
      <c r="E25" s="246">
        <v>428</v>
      </c>
      <c r="F25" s="246">
        <v>408</v>
      </c>
      <c r="G25" s="246">
        <v>18</v>
      </c>
      <c r="H25" s="246">
        <v>56</v>
      </c>
      <c r="I25" s="246">
        <v>0</v>
      </c>
      <c r="J25" s="246">
        <v>0</v>
      </c>
      <c r="K25" s="246">
        <v>1431</v>
      </c>
      <c r="L25" s="246">
        <v>1371</v>
      </c>
      <c r="M25" s="246">
        <v>37</v>
      </c>
      <c r="N25" s="246">
        <v>1373</v>
      </c>
      <c r="O25" s="246">
        <v>569</v>
      </c>
      <c r="P25" s="246">
        <v>19</v>
      </c>
      <c r="Q25" s="246">
        <v>0</v>
      </c>
      <c r="R25" s="246">
        <v>4</v>
      </c>
      <c r="S25" s="246">
        <v>8</v>
      </c>
      <c r="T25" s="246">
        <v>10</v>
      </c>
      <c r="U25" s="246">
        <v>74</v>
      </c>
      <c r="V25" s="246">
        <v>61</v>
      </c>
      <c r="W25" s="246">
        <v>2</v>
      </c>
      <c r="X25" s="246">
        <v>48</v>
      </c>
      <c r="Y25" s="246">
        <v>9</v>
      </c>
      <c r="Z25" s="246">
        <v>406</v>
      </c>
      <c r="AA25" s="246">
        <v>0</v>
      </c>
      <c r="AB25" s="246">
        <v>12</v>
      </c>
      <c r="AC25" s="246">
        <v>0</v>
      </c>
      <c r="AD25" s="246">
        <v>0</v>
      </c>
      <c r="AE25" s="246">
        <v>22</v>
      </c>
      <c r="AF25" s="246">
        <v>0</v>
      </c>
      <c r="AG25" s="246">
        <v>0</v>
      </c>
      <c r="AH25" s="246">
        <v>0</v>
      </c>
      <c r="AI25" s="246">
        <v>6</v>
      </c>
      <c r="AJ25" s="246">
        <v>18</v>
      </c>
      <c r="AK25" s="246">
        <v>0</v>
      </c>
      <c r="AL25" s="246">
        <v>1</v>
      </c>
      <c r="AM25" s="246">
        <v>1</v>
      </c>
      <c r="AN25" s="246">
        <v>4</v>
      </c>
      <c r="AO25" s="246">
        <v>1</v>
      </c>
      <c r="AP25" s="246">
        <v>31</v>
      </c>
      <c r="AQ25" s="246">
        <v>0</v>
      </c>
      <c r="AR25" s="246">
        <v>0</v>
      </c>
      <c r="AS25" s="246">
        <v>0</v>
      </c>
      <c r="AT25" s="246">
        <v>1</v>
      </c>
      <c r="AU25" s="246">
        <v>9</v>
      </c>
      <c r="AV25" s="246">
        <v>1470</v>
      </c>
      <c r="AW25" s="246">
        <v>76</v>
      </c>
      <c r="AX25" s="246">
        <v>2</v>
      </c>
      <c r="AY25" s="246">
        <v>124</v>
      </c>
      <c r="AZ25" s="246">
        <v>2</v>
      </c>
      <c r="BA25" s="246">
        <v>12</v>
      </c>
      <c r="BB25" s="246">
        <v>11</v>
      </c>
      <c r="BC25" s="246">
        <v>23</v>
      </c>
      <c r="BD25" s="246">
        <v>112</v>
      </c>
      <c r="BE25" s="246">
        <v>284</v>
      </c>
      <c r="BF25" s="246">
        <v>103</v>
      </c>
      <c r="BG25" s="246">
        <v>32</v>
      </c>
      <c r="BH25" s="246">
        <v>119</v>
      </c>
      <c r="BI25" s="246">
        <v>13</v>
      </c>
      <c r="BJ25" s="246">
        <v>116</v>
      </c>
      <c r="BK25" s="246">
        <v>11</v>
      </c>
      <c r="BL25" s="246">
        <v>23</v>
      </c>
      <c r="BM25" s="246">
        <v>1071</v>
      </c>
      <c r="BN25" s="246">
        <v>5</v>
      </c>
      <c r="BO25" s="249">
        <v>10187</v>
      </c>
      <c r="BP25" s="248">
        <v>181</v>
      </c>
      <c r="BQ25" s="246">
        <v>681</v>
      </c>
      <c r="BR25" s="246">
        <v>0</v>
      </c>
      <c r="BS25" s="246">
        <v>0</v>
      </c>
      <c r="BT25" s="246">
        <v>0</v>
      </c>
      <c r="BU25" s="246">
        <v>-5</v>
      </c>
      <c r="BV25" s="249">
        <v>857</v>
      </c>
      <c r="BW25" s="247">
        <v>11044</v>
      </c>
      <c r="BX25" s="248">
        <v>0</v>
      </c>
      <c r="BY25" s="246">
        <v>1411</v>
      </c>
      <c r="BZ25" s="246">
        <v>1163</v>
      </c>
      <c r="CA25" s="246">
        <v>0</v>
      </c>
      <c r="CB25" s="246">
        <v>0</v>
      </c>
      <c r="CC25" s="246">
        <v>526</v>
      </c>
      <c r="CD25" s="246">
        <v>4043</v>
      </c>
      <c r="CE25" s="246">
        <v>0</v>
      </c>
      <c r="CF25" s="249">
        <v>7143</v>
      </c>
      <c r="CG25" s="249">
        <v>8000</v>
      </c>
      <c r="CH25" s="249">
        <v>18187</v>
      </c>
      <c r="CI25" s="246">
        <v>-20</v>
      </c>
      <c r="CJ25" s="246">
        <v>-4865</v>
      </c>
      <c r="CK25" s="246">
        <v>-23</v>
      </c>
      <c r="CL25" s="246">
        <v>0</v>
      </c>
      <c r="CM25" s="246">
        <v>-3</v>
      </c>
      <c r="CN25" s="246">
        <v>0</v>
      </c>
      <c r="CO25" s="246">
        <v>-1</v>
      </c>
      <c r="CP25" s="246">
        <v>0</v>
      </c>
      <c r="CQ25" s="249">
        <v>-4912</v>
      </c>
      <c r="CR25" s="249">
        <v>3088</v>
      </c>
      <c r="CS25" s="249">
        <v>13275</v>
      </c>
    </row>
    <row r="26" spans="1:97" s="210" customFormat="1" ht="12.75" customHeight="1" x14ac:dyDescent="0.2">
      <c r="A26" s="221" t="s">
        <v>254</v>
      </c>
      <c r="B26" s="232" t="s">
        <v>479</v>
      </c>
      <c r="C26" s="233">
        <v>0</v>
      </c>
      <c r="D26" s="233">
        <v>6</v>
      </c>
      <c r="E26" s="233">
        <v>0</v>
      </c>
      <c r="F26" s="233">
        <v>4</v>
      </c>
      <c r="G26" s="233">
        <v>0</v>
      </c>
      <c r="H26" s="233">
        <v>28</v>
      </c>
      <c r="I26" s="233">
        <v>8</v>
      </c>
      <c r="J26" s="233">
        <v>3</v>
      </c>
      <c r="K26" s="233">
        <v>549</v>
      </c>
      <c r="L26" s="233">
        <v>481</v>
      </c>
      <c r="M26" s="233">
        <v>156</v>
      </c>
      <c r="N26" s="233">
        <v>858</v>
      </c>
      <c r="O26" s="233">
        <v>24</v>
      </c>
      <c r="P26" s="233">
        <v>2</v>
      </c>
      <c r="Q26" s="233">
        <v>0</v>
      </c>
      <c r="R26" s="233">
        <v>4</v>
      </c>
      <c r="S26" s="233">
        <v>8</v>
      </c>
      <c r="T26" s="233">
        <v>3</v>
      </c>
      <c r="U26" s="233">
        <v>11</v>
      </c>
      <c r="V26" s="233">
        <v>108</v>
      </c>
      <c r="W26" s="233">
        <v>118</v>
      </c>
      <c r="X26" s="233">
        <v>2</v>
      </c>
      <c r="Y26" s="233">
        <v>1</v>
      </c>
      <c r="Z26" s="233">
        <v>71</v>
      </c>
      <c r="AA26" s="233">
        <v>0</v>
      </c>
      <c r="AB26" s="233">
        <v>2</v>
      </c>
      <c r="AC26" s="233">
        <v>0</v>
      </c>
      <c r="AD26" s="233">
        <v>0</v>
      </c>
      <c r="AE26" s="233">
        <v>2</v>
      </c>
      <c r="AF26" s="233">
        <v>0</v>
      </c>
      <c r="AG26" s="233">
        <v>0</v>
      </c>
      <c r="AH26" s="233">
        <v>0</v>
      </c>
      <c r="AI26" s="233">
        <v>6</v>
      </c>
      <c r="AJ26" s="233">
        <v>34</v>
      </c>
      <c r="AK26" s="233">
        <v>0</v>
      </c>
      <c r="AL26" s="233">
        <v>4</v>
      </c>
      <c r="AM26" s="233">
        <v>4</v>
      </c>
      <c r="AN26" s="233">
        <v>7</v>
      </c>
      <c r="AO26" s="233">
        <v>28</v>
      </c>
      <c r="AP26" s="233">
        <v>11</v>
      </c>
      <c r="AQ26" s="233">
        <v>27</v>
      </c>
      <c r="AR26" s="233">
        <v>6</v>
      </c>
      <c r="AS26" s="233">
        <v>21</v>
      </c>
      <c r="AT26" s="233">
        <v>58</v>
      </c>
      <c r="AU26" s="233">
        <v>38</v>
      </c>
      <c r="AV26" s="233">
        <v>1109</v>
      </c>
      <c r="AW26" s="233">
        <v>797</v>
      </c>
      <c r="AX26" s="233">
        <v>10</v>
      </c>
      <c r="AY26" s="233">
        <v>290</v>
      </c>
      <c r="AZ26" s="233">
        <v>30</v>
      </c>
      <c r="BA26" s="233">
        <v>256</v>
      </c>
      <c r="BB26" s="233">
        <v>278</v>
      </c>
      <c r="BC26" s="233">
        <v>783</v>
      </c>
      <c r="BD26" s="233">
        <v>614</v>
      </c>
      <c r="BE26" s="233">
        <v>357</v>
      </c>
      <c r="BF26" s="233">
        <v>36</v>
      </c>
      <c r="BG26" s="233">
        <v>439</v>
      </c>
      <c r="BH26" s="233">
        <v>386</v>
      </c>
      <c r="BI26" s="233">
        <v>9</v>
      </c>
      <c r="BJ26" s="233">
        <v>17</v>
      </c>
      <c r="BK26" s="233">
        <v>131</v>
      </c>
      <c r="BL26" s="233">
        <v>71</v>
      </c>
      <c r="BM26" s="233">
        <v>0</v>
      </c>
      <c r="BN26" s="233">
        <v>1</v>
      </c>
      <c r="BO26" s="236">
        <v>8307</v>
      </c>
      <c r="BP26" s="235">
        <v>36</v>
      </c>
      <c r="BQ26" s="233">
        <v>112</v>
      </c>
      <c r="BR26" s="233">
        <v>0</v>
      </c>
      <c r="BS26" s="233">
        <v>0</v>
      </c>
      <c r="BT26" s="233">
        <v>0</v>
      </c>
      <c r="BU26" s="233">
        <v>-9</v>
      </c>
      <c r="BV26" s="236">
        <v>139</v>
      </c>
      <c r="BW26" s="234">
        <v>8446</v>
      </c>
      <c r="BX26" s="235">
        <v>0</v>
      </c>
      <c r="BY26" s="233">
        <v>196</v>
      </c>
      <c r="BZ26" s="233">
        <v>84</v>
      </c>
      <c r="CA26" s="233">
        <v>0</v>
      </c>
      <c r="CB26" s="233">
        <v>2</v>
      </c>
      <c r="CC26" s="233">
        <v>109</v>
      </c>
      <c r="CD26" s="233">
        <v>60</v>
      </c>
      <c r="CE26" s="233">
        <v>0</v>
      </c>
      <c r="CF26" s="236">
        <v>451</v>
      </c>
      <c r="CG26" s="236">
        <v>590</v>
      </c>
      <c r="CH26" s="236">
        <v>8897</v>
      </c>
      <c r="CI26" s="233">
        <v>0</v>
      </c>
      <c r="CJ26" s="233">
        <v>-2165</v>
      </c>
      <c r="CK26" s="233">
        <v>-3127</v>
      </c>
      <c r="CL26" s="233">
        <v>0</v>
      </c>
      <c r="CM26" s="233">
        <v>-54</v>
      </c>
      <c r="CN26" s="233">
        <v>-444</v>
      </c>
      <c r="CO26" s="233">
        <v>-102</v>
      </c>
      <c r="CP26" s="233">
        <v>0</v>
      </c>
      <c r="CQ26" s="236">
        <v>-5892</v>
      </c>
      <c r="CR26" s="236">
        <v>-5302</v>
      </c>
      <c r="CS26" s="236">
        <v>3005</v>
      </c>
    </row>
    <row r="27" spans="1:97" s="210" customFormat="1" ht="12.75" customHeight="1" x14ac:dyDescent="0.2">
      <c r="A27" s="221" t="s">
        <v>255</v>
      </c>
      <c r="B27" s="232" t="s">
        <v>480</v>
      </c>
      <c r="C27" s="233">
        <v>246</v>
      </c>
      <c r="D27" s="233">
        <v>3009</v>
      </c>
      <c r="E27" s="233">
        <v>0</v>
      </c>
      <c r="F27" s="233">
        <v>8</v>
      </c>
      <c r="G27" s="233">
        <v>1</v>
      </c>
      <c r="H27" s="233">
        <v>0</v>
      </c>
      <c r="I27" s="233">
        <v>0</v>
      </c>
      <c r="J27" s="233">
        <v>0</v>
      </c>
      <c r="K27" s="233">
        <v>0</v>
      </c>
      <c r="L27" s="233">
        <v>2</v>
      </c>
      <c r="M27" s="233">
        <v>0</v>
      </c>
      <c r="N27" s="233">
        <v>0</v>
      </c>
      <c r="O27" s="233">
        <v>1</v>
      </c>
      <c r="P27" s="233">
        <v>0</v>
      </c>
      <c r="Q27" s="233">
        <v>0</v>
      </c>
      <c r="R27" s="233">
        <v>0</v>
      </c>
      <c r="S27" s="233">
        <v>0</v>
      </c>
      <c r="T27" s="233">
        <v>0</v>
      </c>
      <c r="U27" s="233">
        <v>0</v>
      </c>
      <c r="V27" s="233">
        <v>0</v>
      </c>
      <c r="W27" s="233">
        <v>0</v>
      </c>
      <c r="X27" s="233">
        <v>3171</v>
      </c>
      <c r="Y27" s="233">
        <v>30</v>
      </c>
      <c r="Z27" s="233">
        <v>31</v>
      </c>
      <c r="AA27" s="233">
        <v>0</v>
      </c>
      <c r="AB27" s="233">
        <v>0</v>
      </c>
      <c r="AC27" s="233">
        <v>0</v>
      </c>
      <c r="AD27" s="233">
        <v>0</v>
      </c>
      <c r="AE27" s="233">
        <v>0</v>
      </c>
      <c r="AF27" s="233">
        <v>0</v>
      </c>
      <c r="AG27" s="233">
        <v>0</v>
      </c>
      <c r="AH27" s="233">
        <v>0</v>
      </c>
      <c r="AI27" s="233">
        <v>0</v>
      </c>
      <c r="AJ27" s="233">
        <v>0</v>
      </c>
      <c r="AK27" s="233">
        <v>0</v>
      </c>
      <c r="AL27" s="233">
        <v>0</v>
      </c>
      <c r="AM27" s="233">
        <v>0</v>
      </c>
      <c r="AN27" s="233">
        <v>0</v>
      </c>
      <c r="AO27" s="233">
        <v>0</v>
      </c>
      <c r="AP27" s="233">
        <v>0</v>
      </c>
      <c r="AQ27" s="233">
        <v>26</v>
      </c>
      <c r="AR27" s="233">
        <v>3</v>
      </c>
      <c r="AS27" s="233">
        <v>1</v>
      </c>
      <c r="AT27" s="233">
        <v>0</v>
      </c>
      <c r="AU27" s="233">
        <v>0</v>
      </c>
      <c r="AV27" s="233">
        <v>0</v>
      </c>
      <c r="AW27" s="233">
        <v>0</v>
      </c>
      <c r="AX27" s="233">
        <v>0</v>
      </c>
      <c r="AY27" s="233">
        <v>0</v>
      </c>
      <c r="AZ27" s="233">
        <v>0</v>
      </c>
      <c r="BA27" s="233">
        <v>0</v>
      </c>
      <c r="BB27" s="233">
        <v>0</v>
      </c>
      <c r="BC27" s="233">
        <v>0</v>
      </c>
      <c r="BD27" s="233">
        <v>0</v>
      </c>
      <c r="BE27" s="233">
        <v>0</v>
      </c>
      <c r="BF27" s="233">
        <v>0</v>
      </c>
      <c r="BG27" s="233">
        <v>0</v>
      </c>
      <c r="BH27" s="233">
        <v>0</v>
      </c>
      <c r="BI27" s="233">
        <v>0</v>
      </c>
      <c r="BJ27" s="233">
        <v>0</v>
      </c>
      <c r="BK27" s="233">
        <v>2</v>
      </c>
      <c r="BL27" s="233">
        <v>5</v>
      </c>
      <c r="BM27" s="233">
        <v>0</v>
      </c>
      <c r="BN27" s="233">
        <v>12</v>
      </c>
      <c r="BO27" s="236">
        <v>6548</v>
      </c>
      <c r="BP27" s="235">
        <v>0</v>
      </c>
      <c r="BQ27" s="233">
        <v>19</v>
      </c>
      <c r="BR27" s="233">
        <v>0</v>
      </c>
      <c r="BS27" s="233">
        <v>0</v>
      </c>
      <c r="BT27" s="233">
        <v>0</v>
      </c>
      <c r="BU27" s="233">
        <v>-4</v>
      </c>
      <c r="BV27" s="236">
        <v>15</v>
      </c>
      <c r="BW27" s="234">
        <v>6563</v>
      </c>
      <c r="BX27" s="235">
        <v>0</v>
      </c>
      <c r="BY27" s="233">
        <v>5837</v>
      </c>
      <c r="BZ27" s="233">
        <v>10</v>
      </c>
      <c r="CA27" s="233">
        <v>0</v>
      </c>
      <c r="CB27" s="233">
        <v>36</v>
      </c>
      <c r="CC27" s="233">
        <v>4118</v>
      </c>
      <c r="CD27" s="233">
        <v>231</v>
      </c>
      <c r="CE27" s="233">
        <v>0</v>
      </c>
      <c r="CF27" s="236">
        <v>10232</v>
      </c>
      <c r="CG27" s="236">
        <v>10247</v>
      </c>
      <c r="CH27" s="236">
        <v>16795</v>
      </c>
      <c r="CI27" s="233">
        <v>-2569</v>
      </c>
      <c r="CJ27" s="233">
        <v>-2750</v>
      </c>
      <c r="CK27" s="233">
        <v>-824</v>
      </c>
      <c r="CL27" s="233">
        <v>0</v>
      </c>
      <c r="CM27" s="233">
        <v>0</v>
      </c>
      <c r="CN27" s="233">
        <v>-16</v>
      </c>
      <c r="CO27" s="233">
        <v>0</v>
      </c>
      <c r="CP27" s="233">
        <v>0</v>
      </c>
      <c r="CQ27" s="236">
        <v>-6159</v>
      </c>
      <c r="CR27" s="236">
        <v>4088</v>
      </c>
      <c r="CS27" s="236">
        <v>10636</v>
      </c>
    </row>
    <row r="28" spans="1:97" s="210" customFormat="1" ht="12.75" customHeight="1" x14ac:dyDescent="0.2">
      <c r="A28" s="221" t="s">
        <v>256</v>
      </c>
      <c r="B28" s="232" t="s">
        <v>481</v>
      </c>
      <c r="C28" s="233">
        <v>5</v>
      </c>
      <c r="D28" s="233">
        <v>201</v>
      </c>
      <c r="E28" s="233">
        <v>162</v>
      </c>
      <c r="F28" s="233">
        <v>15</v>
      </c>
      <c r="G28" s="233">
        <v>1</v>
      </c>
      <c r="H28" s="233">
        <v>67</v>
      </c>
      <c r="I28" s="233">
        <v>0</v>
      </c>
      <c r="J28" s="233">
        <v>2</v>
      </c>
      <c r="K28" s="233">
        <v>551</v>
      </c>
      <c r="L28" s="233">
        <v>616</v>
      </c>
      <c r="M28" s="233">
        <v>0</v>
      </c>
      <c r="N28" s="233">
        <v>853</v>
      </c>
      <c r="O28" s="233">
        <v>165</v>
      </c>
      <c r="P28" s="233">
        <v>30</v>
      </c>
      <c r="Q28" s="233">
        <v>2</v>
      </c>
      <c r="R28" s="233">
        <v>0</v>
      </c>
      <c r="S28" s="233">
        <v>15</v>
      </c>
      <c r="T28" s="233">
        <v>3</v>
      </c>
      <c r="U28" s="233">
        <v>2219</v>
      </c>
      <c r="V28" s="233">
        <v>88</v>
      </c>
      <c r="W28" s="233">
        <v>5</v>
      </c>
      <c r="X28" s="233">
        <v>1359</v>
      </c>
      <c r="Y28" s="233">
        <v>6671</v>
      </c>
      <c r="Z28" s="233">
        <v>2428</v>
      </c>
      <c r="AA28" s="233">
        <v>0</v>
      </c>
      <c r="AB28" s="233">
        <v>1017</v>
      </c>
      <c r="AC28" s="233">
        <v>0</v>
      </c>
      <c r="AD28" s="233">
        <v>0</v>
      </c>
      <c r="AE28" s="233">
        <v>29</v>
      </c>
      <c r="AF28" s="233">
        <v>0</v>
      </c>
      <c r="AG28" s="233">
        <v>1</v>
      </c>
      <c r="AH28" s="233">
        <v>0</v>
      </c>
      <c r="AI28" s="233">
        <v>22</v>
      </c>
      <c r="AJ28" s="233">
        <v>102</v>
      </c>
      <c r="AK28" s="233">
        <v>1</v>
      </c>
      <c r="AL28" s="233">
        <v>20</v>
      </c>
      <c r="AM28" s="233">
        <v>3</v>
      </c>
      <c r="AN28" s="233">
        <v>1</v>
      </c>
      <c r="AO28" s="233">
        <v>12</v>
      </c>
      <c r="AP28" s="233">
        <v>10</v>
      </c>
      <c r="AQ28" s="233">
        <v>47</v>
      </c>
      <c r="AR28" s="233">
        <v>22</v>
      </c>
      <c r="AS28" s="233">
        <v>0</v>
      </c>
      <c r="AT28" s="233">
        <v>126</v>
      </c>
      <c r="AU28" s="233">
        <v>93</v>
      </c>
      <c r="AV28" s="233">
        <v>0</v>
      </c>
      <c r="AW28" s="233">
        <v>0</v>
      </c>
      <c r="AX28" s="233">
        <v>0</v>
      </c>
      <c r="AY28" s="233">
        <v>16</v>
      </c>
      <c r="AZ28" s="233">
        <v>0</v>
      </c>
      <c r="BA28" s="233">
        <v>0</v>
      </c>
      <c r="BB28" s="233">
        <v>2</v>
      </c>
      <c r="BC28" s="233">
        <v>14</v>
      </c>
      <c r="BD28" s="233">
        <v>82</v>
      </c>
      <c r="BE28" s="233">
        <v>132</v>
      </c>
      <c r="BF28" s="233">
        <v>9</v>
      </c>
      <c r="BG28" s="233">
        <v>0</v>
      </c>
      <c r="BH28" s="233">
        <v>25</v>
      </c>
      <c r="BI28" s="233">
        <v>1</v>
      </c>
      <c r="BJ28" s="233">
        <v>7</v>
      </c>
      <c r="BK28" s="233">
        <v>10</v>
      </c>
      <c r="BL28" s="233">
        <v>49</v>
      </c>
      <c r="BM28" s="233">
        <v>0</v>
      </c>
      <c r="BN28" s="233">
        <v>37</v>
      </c>
      <c r="BO28" s="236">
        <v>17348</v>
      </c>
      <c r="BP28" s="235">
        <v>0</v>
      </c>
      <c r="BQ28" s="233">
        <v>29</v>
      </c>
      <c r="BR28" s="233">
        <v>0</v>
      </c>
      <c r="BS28" s="233">
        <v>0</v>
      </c>
      <c r="BT28" s="233">
        <v>0</v>
      </c>
      <c r="BU28" s="233">
        <v>-124</v>
      </c>
      <c r="BV28" s="236">
        <v>-95</v>
      </c>
      <c r="BW28" s="234">
        <v>17253</v>
      </c>
      <c r="BX28" s="235">
        <v>0</v>
      </c>
      <c r="BY28" s="233">
        <v>10595</v>
      </c>
      <c r="BZ28" s="233">
        <v>3458</v>
      </c>
      <c r="CA28" s="233">
        <v>730</v>
      </c>
      <c r="CB28" s="233">
        <v>0</v>
      </c>
      <c r="CC28" s="233">
        <v>631</v>
      </c>
      <c r="CD28" s="233">
        <v>1834</v>
      </c>
      <c r="CE28" s="233">
        <v>0</v>
      </c>
      <c r="CF28" s="236">
        <v>17248</v>
      </c>
      <c r="CG28" s="236">
        <v>17153</v>
      </c>
      <c r="CH28" s="236">
        <v>34501</v>
      </c>
      <c r="CI28" s="233">
        <v>-1331</v>
      </c>
      <c r="CJ28" s="233">
        <v>-9292</v>
      </c>
      <c r="CK28" s="233">
        <v>-9</v>
      </c>
      <c r="CL28" s="233">
        <v>-1</v>
      </c>
      <c r="CM28" s="233">
        <v>0</v>
      </c>
      <c r="CN28" s="233">
        <v>-4</v>
      </c>
      <c r="CO28" s="233">
        <v>-12</v>
      </c>
      <c r="CP28" s="233">
        <v>0</v>
      </c>
      <c r="CQ28" s="236">
        <v>-10649</v>
      </c>
      <c r="CR28" s="236">
        <v>6504</v>
      </c>
      <c r="CS28" s="236">
        <v>23852</v>
      </c>
    </row>
    <row r="29" spans="1:97" s="210" customFormat="1" ht="12.75" customHeight="1" x14ac:dyDescent="0.2">
      <c r="A29" s="221" t="s">
        <v>257</v>
      </c>
      <c r="B29" s="232" t="s">
        <v>482</v>
      </c>
      <c r="C29" s="233">
        <v>145</v>
      </c>
      <c r="D29" s="233">
        <v>377</v>
      </c>
      <c r="E29" s="233">
        <v>1400</v>
      </c>
      <c r="F29" s="233">
        <v>430</v>
      </c>
      <c r="G29" s="233">
        <v>6</v>
      </c>
      <c r="H29" s="233">
        <v>550</v>
      </c>
      <c r="I29" s="233">
        <v>24</v>
      </c>
      <c r="J29" s="233">
        <v>284</v>
      </c>
      <c r="K29" s="233">
        <v>124</v>
      </c>
      <c r="L29" s="233">
        <v>19</v>
      </c>
      <c r="M29" s="233">
        <v>1</v>
      </c>
      <c r="N29" s="233">
        <v>396</v>
      </c>
      <c r="O29" s="233">
        <v>87</v>
      </c>
      <c r="P29" s="233">
        <v>22</v>
      </c>
      <c r="Q29" s="233">
        <v>34</v>
      </c>
      <c r="R29" s="233">
        <v>59</v>
      </c>
      <c r="S29" s="233">
        <v>367</v>
      </c>
      <c r="T29" s="233">
        <v>22</v>
      </c>
      <c r="U29" s="233">
        <v>526</v>
      </c>
      <c r="V29" s="233">
        <v>209</v>
      </c>
      <c r="W29" s="233">
        <v>95</v>
      </c>
      <c r="X29" s="233">
        <v>32</v>
      </c>
      <c r="Y29" s="233">
        <v>136</v>
      </c>
      <c r="Z29" s="233">
        <v>2470</v>
      </c>
      <c r="AA29" s="233">
        <v>1</v>
      </c>
      <c r="AB29" s="233">
        <v>36</v>
      </c>
      <c r="AC29" s="233">
        <v>0</v>
      </c>
      <c r="AD29" s="233">
        <v>0</v>
      </c>
      <c r="AE29" s="233">
        <v>57</v>
      </c>
      <c r="AF29" s="233">
        <v>0</v>
      </c>
      <c r="AG29" s="233">
        <v>1</v>
      </c>
      <c r="AH29" s="233">
        <v>0</v>
      </c>
      <c r="AI29" s="233">
        <v>39</v>
      </c>
      <c r="AJ29" s="233">
        <v>45</v>
      </c>
      <c r="AK29" s="233">
        <v>1</v>
      </c>
      <c r="AL29" s="233">
        <v>72</v>
      </c>
      <c r="AM29" s="233">
        <v>27</v>
      </c>
      <c r="AN29" s="233">
        <v>1</v>
      </c>
      <c r="AO29" s="233">
        <v>306</v>
      </c>
      <c r="AP29" s="233">
        <v>155</v>
      </c>
      <c r="AQ29" s="233">
        <v>192</v>
      </c>
      <c r="AR29" s="233">
        <v>41</v>
      </c>
      <c r="AS29" s="233">
        <v>1</v>
      </c>
      <c r="AT29" s="233">
        <v>43</v>
      </c>
      <c r="AU29" s="233">
        <v>135</v>
      </c>
      <c r="AV29" s="233">
        <v>3</v>
      </c>
      <c r="AW29" s="233">
        <v>1</v>
      </c>
      <c r="AX29" s="233">
        <v>10</v>
      </c>
      <c r="AY29" s="233">
        <v>46</v>
      </c>
      <c r="AZ29" s="233">
        <v>4</v>
      </c>
      <c r="BA29" s="233">
        <v>3</v>
      </c>
      <c r="BB29" s="233">
        <v>33</v>
      </c>
      <c r="BC29" s="233">
        <v>111</v>
      </c>
      <c r="BD29" s="233">
        <v>66</v>
      </c>
      <c r="BE29" s="233">
        <v>17498</v>
      </c>
      <c r="BF29" s="233">
        <v>169</v>
      </c>
      <c r="BG29" s="233">
        <v>39</v>
      </c>
      <c r="BH29" s="233">
        <v>582</v>
      </c>
      <c r="BI29" s="233">
        <v>61</v>
      </c>
      <c r="BJ29" s="233">
        <v>89</v>
      </c>
      <c r="BK29" s="233">
        <v>48</v>
      </c>
      <c r="BL29" s="233">
        <v>352</v>
      </c>
      <c r="BM29" s="233">
        <v>33</v>
      </c>
      <c r="BN29" s="233">
        <v>40</v>
      </c>
      <c r="BO29" s="236">
        <v>28156</v>
      </c>
      <c r="BP29" s="235">
        <v>373</v>
      </c>
      <c r="BQ29" s="233">
        <v>6557</v>
      </c>
      <c r="BR29" s="233">
        <v>0</v>
      </c>
      <c r="BS29" s="233">
        <v>0</v>
      </c>
      <c r="BT29" s="233">
        <v>0</v>
      </c>
      <c r="BU29" s="233">
        <v>15</v>
      </c>
      <c r="BV29" s="236">
        <v>6945</v>
      </c>
      <c r="BW29" s="234">
        <v>35101</v>
      </c>
      <c r="BX29" s="235">
        <v>0</v>
      </c>
      <c r="BY29" s="233">
        <v>12223</v>
      </c>
      <c r="BZ29" s="233">
        <v>2908</v>
      </c>
      <c r="CA29" s="233">
        <v>3938</v>
      </c>
      <c r="CB29" s="233">
        <v>0</v>
      </c>
      <c r="CC29" s="233">
        <v>1420</v>
      </c>
      <c r="CD29" s="233">
        <v>0</v>
      </c>
      <c r="CE29" s="233">
        <v>0</v>
      </c>
      <c r="CF29" s="236">
        <v>20489</v>
      </c>
      <c r="CG29" s="236">
        <v>27434</v>
      </c>
      <c r="CH29" s="236">
        <v>55590</v>
      </c>
      <c r="CI29" s="233">
        <v>-3211</v>
      </c>
      <c r="CJ29" s="233">
        <v>-30919</v>
      </c>
      <c r="CK29" s="233">
        <v>-8</v>
      </c>
      <c r="CL29" s="233">
        <v>0</v>
      </c>
      <c r="CM29" s="233">
        <v>0</v>
      </c>
      <c r="CN29" s="233">
        <v>0</v>
      </c>
      <c r="CO29" s="233">
        <v>0</v>
      </c>
      <c r="CP29" s="233">
        <v>0</v>
      </c>
      <c r="CQ29" s="236">
        <v>-34138</v>
      </c>
      <c r="CR29" s="236">
        <v>-6704</v>
      </c>
      <c r="CS29" s="236">
        <v>21452</v>
      </c>
    </row>
    <row r="30" spans="1:97" s="210" customFormat="1" ht="12.75" customHeight="1" x14ac:dyDescent="0.2">
      <c r="A30" s="221" t="s">
        <v>258</v>
      </c>
      <c r="B30" s="232" t="s">
        <v>483</v>
      </c>
      <c r="C30" s="233">
        <v>49</v>
      </c>
      <c r="D30" s="233">
        <v>467</v>
      </c>
      <c r="E30" s="233">
        <v>680</v>
      </c>
      <c r="F30" s="233">
        <v>135</v>
      </c>
      <c r="G30" s="233">
        <v>134</v>
      </c>
      <c r="H30" s="233">
        <v>6618</v>
      </c>
      <c r="I30" s="233">
        <v>118</v>
      </c>
      <c r="J30" s="233">
        <v>809</v>
      </c>
      <c r="K30" s="233">
        <v>392</v>
      </c>
      <c r="L30" s="233">
        <v>578</v>
      </c>
      <c r="M30" s="233">
        <v>57</v>
      </c>
      <c r="N30" s="233">
        <v>1221</v>
      </c>
      <c r="O30" s="233">
        <v>96</v>
      </c>
      <c r="P30" s="233">
        <v>295</v>
      </c>
      <c r="Q30" s="233">
        <v>4</v>
      </c>
      <c r="R30" s="233">
        <v>5</v>
      </c>
      <c r="S30" s="233">
        <v>94</v>
      </c>
      <c r="T30" s="233">
        <v>4</v>
      </c>
      <c r="U30" s="233">
        <v>736</v>
      </c>
      <c r="V30" s="233">
        <v>94</v>
      </c>
      <c r="W30" s="233">
        <v>9</v>
      </c>
      <c r="X30" s="233">
        <v>263</v>
      </c>
      <c r="Y30" s="233">
        <v>6288</v>
      </c>
      <c r="Z30" s="233">
        <v>138</v>
      </c>
      <c r="AA30" s="233">
        <v>27</v>
      </c>
      <c r="AB30" s="233">
        <v>25</v>
      </c>
      <c r="AC30" s="233">
        <v>0</v>
      </c>
      <c r="AD30" s="233">
        <v>0</v>
      </c>
      <c r="AE30" s="233">
        <v>168</v>
      </c>
      <c r="AF30" s="233">
        <v>0</v>
      </c>
      <c r="AG30" s="233">
        <v>10</v>
      </c>
      <c r="AH30" s="233">
        <v>0</v>
      </c>
      <c r="AI30" s="233">
        <v>26</v>
      </c>
      <c r="AJ30" s="233">
        <v>33</v>
      </c>
      <c r="AK30" s="233">
        <v>0</v>
      </c>
      <c r="AL30" s="233">
        <v>15</v>
      </c>
      <c r="AM30" s="233">
        <v>3</v>
      </c>
      <c r="AN30" s="233">
        <v>32</v>
      </c>
      <c r="AO30" s="233">
        <v>429</v>
      </c>
      <c r="AP30" s="233">
        <v>193</v>
      </c>
      <c r="AQ30" s="233">
        <v>3310</v>
      </c>
      <c r="AR30" s="233">
        <v>351</v>
      </c>
      <c r="AS30" s="233">
        <v>490</v>
      </c>
      <c r="AT30" s="233">
        <v>1114</v>
      </c>
      <c r="AU30" s="233">
        <v>294</v>
      </c>
      <c r="AV30" s="233">
        <v>1311</v>
      </c>
      <c r="AW30" s="233">
        <v>73</v>
      </c>
      <c r="AX30" s="233">
        <v>155</v>
      </c>
      <c r="AY30" s="233">
        <v>10651</v>
      </c>
      <c r="AZ30" s="233">
        <v>28</v>
      </c>
      <c r="BA30" s="233">
        <v>48</v>
      </c>
      <c r="BB30" s="233">
        <v>22</v>
      </c>
      <c r="BC30" s="233">
        <v>2878</v>
      </c>
      <c r="BD30" s="233">
        <v>430</v>
      </c>
      <c r="BE30" s="233">
        <v>452</v>
      </c>
      <c r="BF30" s="233">
        <v>114</v>
      </c>
      <c r="BG30" s="233">
        <v>99</v>
      </c>
      <c r="BH30" s="233">
        <v>487</v>
      </c>
      <c r="BI30" s="233">
        <v>99</v>
      </c>
      <c r="BJ30" s="233">
        <v>204</v>
      </c>
      <c r="BK30" s="233">
        <v>344</v>
      </c>
      <c r="BL30" s="233">
        <v>235</v>
      </c>
      <c r="BM30" s="233">
        <v>0</v>
      </c>
      <c r="BN30" s="233">
        <v>275</v>
      </c>
      <c r="BO30" s="236">
        <v>43709</v>
      </c>
      <c r="BP30" s="235">
        <v>34</v>
      </c>
      <c r="BQ30" s="233">
        <v>18981</v>
      </c>
      <c r="BR30" s="233">
        <v>0</v>
      </c>
      <c r="BS30" s="233">
        <v>0</v>
      </c>
      <c r="BT30" s="233">
        <v>0</v>
      </c>
      <c r="BU30" s="233">
        <v>15</v>
      </c>
      <c r="BV30" s="236">
        <v>19030</v>
      </c>
      <c r="BW30" s="234">
        <v>62739</v>
      </c>
      <c r="BX30" s="235">
        <v>0</v>
      </c>
      <c r="BY30" s="233">
        <v>231</v>
      </c>
      <c r="BZ30" s="233">
        <v>0</v>
      </c>
      <c r="CA30" s="233">
        <v>0</v>
      </c>
      <c r="CB30" s="233">
        <v>0</v>
      </c>
      <c r="CC30" s="233">
        <v>116</v>
      </c>
      <c r="CD30" s="233">
        <v>35</v>
      </c>
      <c r="CE30" s="233">
        <v>0</v>
      </c>
      <c r="CF30" s="236">
        <v>382</v>
      </c>
      <c r="CG30" s="236">
        <v>19412</v>
      </c>
      <c r="CH30" s="236">
        <v>63121</v>
      </c>
      <c r="CI30" s="233">
        <v>-133</v>
      </c>
      <c r="CJ30" s="233">
        <v>-24351</v>
      </c>
      <c r="CK30" s="233">
        <v>-38208</v>
      </c>
      <c r="CL30" s="233">
        <v>-1</v>
      </c>
      <c r="CM30" s="233">
        <v>0</v>
      </c>
      <c r="CN30" s="233">
        <v>0</v>
      </c>
      <c r="CO30" s="233">
        <v>-2</v>
      </c>
      <c r="CP30" s="233">
        <v>0</v>
      </c>
      <c r="CQ30" s="236">
        <v>-62695</v>
      </c>
      <c r="CR30" s="236">
        <v>-43283</v>
      </c>
      <c r="CS30" s="236">
        <v>426</v>
      </c>
    </row>
    <row r="31" spans="1:97" s="210" customFormat="1" ht="12.75" customHeight="1" x14ac:dyDescent="0.2">
      <c r="A31" s="238" t="s">
        <v>259</v>
      </c>
      <c r="B31" s="239" t="s">
        <v>484</v>
      </c>
      <c r="C31" s="240">
        <v>9</v>
      </c>
      <c r="D31" s="240">
        <v>171</v>
      </c>
      <c r="E31" s="240">
        <v>230</v>
      </c>
      <c r="F31" s="240">
        <v>49</v>
      </c>
      <c r="G31" s="240">
        <v>55</v>
      </c>
      <c r="H31" s="240">
        <v>1579</v>
      </c>
      <c r="I31" s="240">
        <v>18</v>
      </c>
      <c r="J31" s="240">
        <v>1</v>
      </c>
      <c r="K31" s="240">
        <v>284</v>
      </c>
      <c r="L31" s="240">
        <v>3141</v>
      </c>
      <c r="M31" s="240">
        <v>61</v>
      </c>
      <c r="N31" s="240">
        <v>1708</v>
      </c>
      <c r="O31" s="240">
        <v>1024</v>
      </c>
      <c r="P31" s="240">
        <v>1</v>
      </c>
      <c r="Q31" s="240">
        <v>1</v>
      </c>
      <c r="R31" s="240">
        <v>15</v>
      </c>
      <c r="S31" s="240">
        <v>61</v>
      </c>
      <c r="T31" s="240">
        <v>24</v>
      </c>
      <c r="U31" s="240">
        <v>133</v>
      </c>
      <c r="V31" s="240">
        <v>316</v>
      </c>
      <c r="W31" s="240">
        <v>137</v>
      </c>
      <c r="X31" s="240">
        <v>159</v>
      </c>
      <c r="Y31" s="240">
        <v>39</v>
      </c>
      <c r="Z31" s="240">
        <v>953</v>
      </c>
      <c r="AA31" s="240">
        <v>0</v>
      </c>
      <c r="AB31" s="240">
        <v>1694</v>
      </c>
      <c r="AC31" s="240">
        <v>0</v>
      </c>
      <c r="AD31" s="240">
        <v>0</v>
      </c>
      <c r="AE31" s="240">
        <v>23</v>
      </c>
      <c r="AF31" s="240">
        <v>0</v>
      </c>
      <c r="AG31" s="240">
        <v>0</v>
      </c>
      <c r="AH31" s="240">
        <v>0</v>
      </c>
      <c r="AI31" s="240">
        <v>12</v>
      </c>
      <c r="AJ31" s="240">
        <v>198</v>
      </c>
      <c r="AK31" s="240">
        <v>7</v>
      </c>
      <c r="AL31" s="240">
        <v>126</v>
      </c>
      <c r="AM31" s="240">
        <v>48</v>
      </c>
      <c r="AN31" s="240">
        <v>6</v>
      </c>
      <c r="AO31" s="240">
        <v>566</v>
      </c>
      <c r="AP31" s="240">
        <v>320</v>
      </c>
      <c r="AQ31" s="240">
        <v>847</v>
      </c>
      <c r="AR31" s="240">
        <v>257</v>
      </c>
      <c r="AS31" s="240">
        <v>0</v>
      </c>
      <c r="AT31" s="240">
        <v>668</v>
      </c>
      <c r="AU31" s="240">
        <v>25</v>
      </c>
      <c r="AV31" s="240">
        <v>1063</v>
      </c>
      <c r="AW31" s="240">
        <v>188</v>
      </c>
      <c r="AX31" s="240">
        <v>139</v>
      </c>
      <c r="AY31" s="240">
        <v>104</v>
      </c>
      <c r="AZ31" s="240">
        <v>0</v>
      </c>
      <c r="BA31" s="240">
        <v>8</v>
      </c>
      <c r="BB31" s="240">
        <v>55</v>
      </c>
      <c r="BC31" s="240">
        <v>75</v>
      </c>
      <c r="BD31" s="240">
        <v>73</v>
      </c>
      <c r="BE31" s="240">
        <v>110</v>
      </c>
      <c r="BF31" s="240">
        <v>7</v>
      </c>
      <c r="BG31" s="240">
        <v>46</v>
      </c>
      <c r="BH31" s="240">
        <v>300</v>
      </c>
      <c r="BI31" s="240">
        <v>39</v>
      </c>
      <c r="BJ31" s="240">
        <v>43</v>
      </c>
      <c r="BK31" s="240">
        <v>110</v>
      </c>
      <c r="BL31" s="240">
        <v>51</v>
      </c>
      <c r="BM31" s="240">
        <v>132</v>
      </c>
      <c r="BN31" s="240">
        <v>42</v>
      </c>
      <c r="BO31" s="243">
        <v>17551</v>
      </c>
      <c r="BP31" s="242">
        <v>37</v>
      </c>
      <c r="BQ31" s="240">
        <v>979</v>
      </c>
      <c r="BR31" s="240">
        <v>2</v>
      </c>
      <c r="BS31" s="240">
        <v>0</v>
      </c>
      <c r="BT31" s="240">
        <v>0</v>
      </c>
      <c r="BU31" s="240">
        <v>-21</v>
      </c>
      <c r="BV31" s="243">
        <v>997</v>
      </c>
      <c r="BW31" s="241">
        <v>18548</v>
      </c>
      <c r="BX31" s="242">
        <v>14</v>
      </c>
      <c r="BY31" s="240">
        <v>1443</v>
      </c>
      <c r="BZ31" s="240">
        <v>699</v>
      </c>
      <c r="CA31" s="240">
        <v>0</v>
      </c>
      <c r="CB31" s="240">
        <v>0</v>
      </c>
      <c r="CC31" s="240">
        <v>97</v>
      </c>
      <c r="CD31" s="240">
        <v>482</v>
      </c>
      <c r="CE31" s="240">
        <v>0</v>
      </c>
      <c r="CF31" s="243">
        <v>2735</v>
      </c>
      <c r="CG31" s="243">
        <v>3732</v>
      </c>
      <c r="CH31" s="243">
        <v>21283</v>
      </c>
      <c r="CI31" s="240">
        <v>-342</v>
      </c>
      <c r="CJ31" s="240">
        <v>-11452</v>
      </c>
      <c r="CK31" s="240">
        <v>-2207</v>
      </c>
      <c r="CL31" s="240">
        <v>0</v>
      </c>
      <c r="CM31" s="240">
        <v>0</v>
      </c>
      <c r="CN31" s="240">
        <v>-554</v>
      </c>
      <c r="CO31" s="240">
        <v>0</v>
      </c>
      <c r="CP31" s="240">
        <v>0</v>
      </c>
      <c r="CQ31" s="243">
        <v>-14555</v>
      </c>
      <c r="CR31" s="243">
        <v>-10823</v>
      </c>
      <c r="CS31" s="243">
        <v>6728</v>
      </c>
    </row>
    <row r="32" spans="1:97" s="210" customFormat="1" ht="12.75" customHeight="1" x14ac:dyDescent="0.2">
      <c r="A32" s="221" t="s">
        <v>260</v>
      </c>
      <c r="B32" s="232" t="s">
        <v>485</v>
      </c>
      <c r="C32" s="233">
        <v>8</v>
      </c>
      <c r="D32" s="233">
        <v>37</v>
      </c>
      <c r="E32" s="233">
        <v>58</v>
      </c>
      <c r="F32" s="233">
        <v>73</v>
      </c>
      <c r="G32" s="233">
        <v>8</v>
      </c>
      <c r="H32" s="233">
        <v>106</v>
      </c>
      <c r="I32" s="233">
        <v>70</v>
      </c>
      <c r="J32" s="233">
        <v>34</v>
      </c>
      <c r="K32" s="233">
        <v>24</v>
      </c>
      <c r="L32" s="233">
        <v>44</v>
      </c>
      <c r="M32" s="233">
        <v>0</v>
      </c>
      <c r="N32" s="233">
        <v>29</v>
      </c>
      <c r="O32" s="233">
        <v>4</v>
      </c>
      <c r="P32" s="233">
        <v>0</v>
      </c>
      <c r="Q32" s="233">
        <v>0</v>
      </c>
      <c r="R32" s="233">
        <v>6</v>
      </c>
      <c r="S32" s="233">
        <v>5</v>
      </c>
      <c r="T32" s="233">
        <v>1</v>
      </c>
      <c r="U32" s="233">
        <v>0</v>
      </c>
      <c r="V32" s="233">
        <v>8</v>
      </c>
      <c r="W32" s="233">
        <v>1</v>
      </c>
      <c r="X32" s="233">
        <v>9</v>
      </c>
      <c r="Y32" s="233">
        <v>3</v>
      </c>
      <c r="Z32" s="233">
        <v>15</v>
      </c>
      <c r="AA32" s="233">
        <v>0</v>
      </c>
      <c r="AB32" s="233">
        <v>3</v>
      </c>
      <c r="AC32" s="233">
        <v>0</v>
      </c>
      <c r="AD32" s="233">
        <v>0</v>
      </c>
      <c r="AE32" s="233">
        <v>10</v>
      </c>
      <c r="AF32" s="233">
        <v>0</v>
      </c>
      <c r="AG32" s="233">
        <v>1</v>
      </c>
      <c r="AH32" s="233">
        <v>0</v>
      </c>
      <c r="AI32" s="233">
        <v>12</v>
      </c>
      <c r="AJ32" s="233">
        <v>137</v>
      </c>
      <c r="AK32" s="233">
        <v>1</v>
      </c>
      <c r="AL32" s="233">
        <v>85</v>
      </c>
      <c r="AM32" s="233">
        <v>3</v>
      </c>
      <c r="AN32" s="233">
        <v>12</v>
      </c>
      <c r="AO32" s="233">
        <v>13</v>
      </c>
      <c r="AP32" s="233">
        <v>4</v>
      </c>
      <c r="AQ32" s="233">
        <v>155</v>
      </c>
      <c r="AR32" s="233">
        <v>77</v>
      </c>
      <c r="AS32" s="233">
        <v>0</v>
      </c>
      <c r="AT32" s="233">
        <v>28</v>
      </c>
      <c r="AU32" s="233">
        <v>190</v>
      </c>
      <c r="AV32" s="233">
        <v>24</v>
      </c>
      <c r="AW32" s="233">
        <v>0</v>
      </c>
      <c r="AX32" s="233">
        <v>0</v>
      </c>
      <c r="AY32" s="233">
        <v>152</v>
      </c>
      <c r="AZ32" s="233">
        <v>2</v>
      </c>
      <c r="BA32" s="233">
        <v>9</v>
      </c>
      <c r="BB32" s="233">
        <v>0</v>
      </c>
      <c r="BC32" s="233">
        <v>251</v>
      </c>
      <c r="BD32" s="233">
        <v>17</v>
      </c>
      <c r="BE32" s="233">
        <v>131</v>
      </c>
      <c r="BF32" s="233">
        <v>38</v>
      </c>
      <c r="BG32" s="233">
        <v>108</v>
      </c>
      <c r="BH32" s="233">
        <v>1260</v>
      </c>
      <c r="BI32" s="233">
        <v>25</v>
      </c>
      <c r="BJ32" s="233">
        <v>6</v>
      </c>
      <c r="BK32" s="233">
        <v>33</v>
      </c>
      <c r="BL32" s="233">
        <v>17</v>
      </c>
      <c r="BM32" s="233">
        <v>37</v>
      </c>
      <c r="BN32" s="233">
        <v>4</v>
      </c>
      <c r="BO32" s="236">
        <v>3388</v>
      </c>
      <c r="BP32" s="235">
        <v>18</v>
      </c>
      <c r="BQ32" s="233">
        <v>1249</v>
      </c>
      <c r="BR32" s="233">
        <v>0</v>
      </c>
      <c r="BS32" s="233">
        <v>0</v>
      </c>
      <c r="BT32" s="233">
        <v>0</v>
      </c>
      <c r="BU32" s="233">
        <v>-4</v>
      </c>
      <c r="BV32" s="236">
        <v>1263</v>
      </c>
      <c r="BW32" s="234">
        <v>4651</v>
      </c>
      <c r="BX32" s="235">
        <v>0</v>
      </c>
      <c r="BY32" s="233">
        <v>0</v>
      </c>
      <c r="BZ32" s="233">
        <v>0</v>
      </c>
      <c r="CA32" s="233">
        <v>0</v>
      </c>
      <c r="CB32" s="233">
        <v>0</v>
      </c>
      <c r="CC32" s="233">
        <v>0</v>
      </c>
      <c r="CD32" s="233">
        <v>0</v>
      </c>
      <c r="CE32" s="233">
        <v>0</v>
      </c>
      <c r="CF32" s="236">
        <v>0</v>
      </c>
      <c r="CG32" s="236">
        <v>1263</v>
      </c>
      <c r="CH32" s="236">
        <v>4651</v>
      </c>
      <c r="CI32" s="233">
        <v>-1089</v>
      </c>
      <c r="CJ32" s="233">
        <v>-3315</v>
      </c>
      <c r="CK32" s="233">
        <v>-246</v>
      </c>
      <c r="CL32" s="233">
        <v>-1</v>
      </c>
      <c r="CM32" s="233">
        <v>0</v>
      </c>
      <c r="CN32" s="233">
        <v>0</v>
      </c>
      <c r="CO32" s="233">
        <v>0</v>
      </c>
      <c r="CP32" s="233">
        <v>0</v>
      </c>
      <c r="CQ32" s="236">
        <v>-4651</v>
      </c>
      <c r="CR32" s="236">
        <v>-3388</v>
      </c>
      <c r="CS32" s="236">
        <v>0</v>
      </c>
    </row>
    <row r="33" spans="1:97" s="210" customFormat="1" ht="12.75" customHeight="1" x14ac:dyDescent="0.2">
      <c r="A33" s="221" t="s">
        <v>261</v>
      </c>
      <c r="B33" s="232" t="s">
        <v>486</v>
      </c>
      <c r="C33" s="233">
        <v>0</v>
      </c>
      <c r="D33" s="233">
        <v>7</v>
      </c>
      <c r="E33" s="233">
        <v>1</v>
      </c>
      <c r="F33" s="233">
        <v>0</v>
      </c>
      <c r="G33" s="233">
        <v>1</v>
      </c>
      <c r="H33" s="233">
        <v>42</v>
      </c>
      <c r="I33" s="233">
        <v>0</v>
      </c>
      <c r="J33" s="233">
        <v>40</v>
      </c>
      <c r="K33" s="233">
        <v>1</v>
      </c>
      <c r="L33" s="233">
        <v>3</v>
      </c>
      <c r="M33" s="233">
        <v>0</v>
      </c>
      <c r="N33" s="233">
        <v>4</v>
      </c>
      <c r="O33" s="233">
        <v>0</v>
      </c>
      <c r="P33" s="233">
        <v>0</v>
      </c>
      <c r="Q33" s="233">
        <v>0</v>
      </c>
      <c r="R33" s="233">
        <v>1</v>
      </c>
      <c r="S33" s="233">
        <v>4</v>
      </c>
      <c r="T33" s="233">
        <v>1</v>
      </c>
      <c r="U33" s="233">
        <v>3</v>
      </c>
      <c r="V33" s="233">
        <v>2</v>
      </c>
      <c r="W33" s="233">
        <v>1</v>
      </c>
      <c r="X33" s="233">
        <v>2</v>
      </c>
      <c r="Y33" s="233">
        <v>1</v>
      </c>
      <c r="Z33" s="233">
        <v>10</v>
      </c>
      <c r="AA33" s="233">
        <v>0</v>
      </c>
      <c r="AB33" s="233">
        <v>1</v>
      </c>
      <c r="AC33" s="233">
        <v>0</v>
      </c>
      <c r="AD33" s="233">
        <v>0</v>
      </c>
      <c r="AE33" s="233">
        <v>2</v>
      </c>
      <c r="AF33" s="233">
        <v>0</v>
      </c>
      <c r="AG33" s="233">
        <v>0</v>
      </c>
      <c r="AH33" s="233">
        <v>0</v>
      </c>
      <c r="AI33" s="233">
        <v>2</v>
      </c>
      <c r="AJ33" s="233">
        <v>3</v>
      </c>
      <c r="AK33" s="233">
        <v>0</v>
      </c>
      <c r="AL33" s="233">
        <v>1</v>
      </c>
      <c r="AM33" s="233">
        <v>2</v>
      </c>
      <c r="AN33" s="233">
        <v>0</v>
      </c>
      <c r="AO33" s="233">
        <v>0</v>
      </c>
      <c r="AP33" s="233">
        <v>0</v>
      </c>
      <c r="AQ33" s="233">
        <v>1</v>
      </c>
      <c r="AR33" s="233">
        <v>1</v>
      </c>
      <c r="AS33" s="233">
        <v>0</v>
      </c>
      <c r="AT33" s="233">
        <v>22</v>
      </c>
      <c r="AU33" s="233">
        <v>2</v>
      </c>
      <c r="AV33" s="233">
        <v>20</v>
      </c>
      <c r="AW33" s="233">
        <v>9</v>
      </c>
      <c r="AX33" s="233">
        <v>0</v>
      </c>
      <c r="AY33" s="233">
        <v>7</v>
      </c>
      <c r="AZ33" s="233">
        <v>3</v>
      </c>
      <c r="BA33" s="233">
        <v>112</v>
      </c>
      <c r="BB33" s="233">
        <v>1</v>
      </c>
      <c r="BC33" s="233">
        <v>24</v>
      </c>
      <c r="BD33" s="233">
        <v>33</v>
      </c>
      <c r="BE33" s="233">
        <v>5</v>
      </c>
      <c r="BF33" s="233">
        <v>1</v>
      </c>
      <c r="BG33" s="233">
        <v>37</v>
      </c>
      <c r="BH33" s="233">
        <v>19</v>
      </c>
      <c r="BI33" s="233">
        <v>7</v>
      </c>
      <c r="BJ33" s="233">
        <v>1</v>
      </c>
      <c r="BK33" s="233">
        <v>5</v>
      </c>
      <c r="BL33" s="233">
        <v>17</v>
      </c>
      <c r="BM33" s="233">
        <v>0</v>
      </c>
      <c r="BN33" s="233">
        <v>14</v>
      </c>
      <c r="BO33" s="236">
        <v>476</v>
      </c>
      <c r="BP33" s="235">
        <v>82</v>
      </c>
      <c r="BQ33" s="233">
        <v>2445</v>
      </c>
      <c r="BR33" s="233">
        <v>0</v>
      </c>
      <c r="BS33" s="233">
        <v>0</v>
      </c>
      <c r="BT33" s="233">
        <v>0</v>
      </c>
      <c r="BU33" s="233">
        <v>-2</v>
      </c>
      <c r="BV33" s="236">
        <v>2525</v>
      </c>
      <c r="BW33" s="234">
        <v>3001</v>
      </c>
      <c r="BX33" s="235">
        <v>0</v>
      </c>
      <c r="BY33" s="233">
        <v>0</v>
      </c>
      <c r="BZ33" s="233">
        <v>0</v>
      </c>
      <c r="CA33" s="233">
        <v>0</v>
      </c>
      <c r="CB33" s="233">
        <v>0</v>
      </c>
      <c r="CC33" s="233">
        <v>0</v>
      </c>
      <c r="CD33" s="233">
        <v>0</v>
      </c>
      <c r="CE33" s="233">
        <v>0</v>
      </c>
      <c r="CF33" s="236">
        <v>0</v>
      </c>
      <c r="CG33" s="236">
        <v>2525</v>
      </c>
      <c r="CH33" s="236">
        <v>3001</v>
      </c>
      <c r="CI33" s="233">
        <v>-2049</v>
      </c>
      <c r="CJ33" s="233">
        <v>-664</v>
      </c>
      <c r="CK33" s="233">
        <v>-287</v>
      </c>
      <c r="CL33" s="233">
        <v>-1</v>
      </c>
      <c r="CM33" s="233">
        <v>0</v>
      </c>
      <c r="CN33" s="233">
        <v>0</v>
      </c>
      <c r="CO33" s="233">
        <v>0</v>
      </c>
      <c r="CP33" s="233">
        <v>0</v>
      </c>
      <c r="CQ33" s="236">
        <v>-3001</v>
      </c>
      <c r="CR33" s="236">
        <v>-476</v>
      </c>
      <c r="CS33" s="236">
        <v>0</v>
      </c>
    </row>
    <row r="34" spans="1:97" s="210" customFormat="1" ht="12.75" customHeight="1" x14ac:dyDescent="0.2">
      <c r="A34" s="221" t="s">
        <v>262</v>
      </c>
      <c r="B34" s="232" t="s">
        <v>487</v>
      </c>
      <c r="C34" s="233">
        <v>5</v>
      </c>
      <c r="D34" s="233">
        <v>652</v>
      </c>
      <c r="E34" s="233">
        <v>165</v>
      </c>
      <c r="F34" s="233">
        <v>53</v>
      </c>
      <c r="G34" s="233">
        <v>4</v>
      </c>
      <c r="H34" s="233">
        <v>5</v>
      </c>
      <c r="I34" s="233">
        <v>25</v>
      </c>
      <c r="J34" s="233">
        <v>0</v>
      </c>
      <c r="K34" s="233">
        <v>57</v>
      </c>
      <c r="L34" s="233">
        <v>145</v>
      </c>
      <c r="M34" s="233">
        <v>0</v>
      </c>
      <c r="N34" s="233">
        <v>78</v>
      </c>
      <c r="O34" s="233">
        <v>258</v>
      </c>
      <c r="P34" s="233">
        <v>34</v>
      </c>
      <c r="Q34" s="233">
        <v>0</v>
      </c>
      <c r="R34" s="233">
        <v>1</v>
      </c>
      <c r="S34" s="233">
        <v>1</v>
      </c>
      <c r="T34" s="233">
        <v>16</v>
      </c>
      <c r="U34" s="233">
        <v>74</v>
      </c>
      <c r="V34" s="233">
        <v>0</v>
      </c>
      <c r="W34" s="233">
        <v>0</v>
      </c>
      <c r="X34" s="233">
        <v>19</v>
      </c>
      <c r="Y34" s="233">
        <v>55</v>
      </c>
      <c r="Z34" s="233">
        <v>199</v>
      </c>
      <c r="AA34" s="233">
        <v>0</v>
      </c>
      <c r="AB34" s="233">
        <v>36</v>
      </c>
      <c r="AC34" s="233">
        <v>0</v>
      </c>
      <c r="AD34" s="233">
        <v>0</v>
      </c>
      <c r="AE34" s="233">
        <v>664</v>
      </c>
      <c r="AF34" s="233">
        <v>0</v>
      </c>
      <c r="AG34" s="233">
        <v>2</v>
      </c>
      <c r="AH34" s="233">
        <v>0</v>
      </c>
      <c r="AI34" s="233">
        <v>21</v>
      </c>
      <c r="AJ34" s="233">
        <v>345</v>
      </c>
      <c r="AK34" s="233">
        <v>2</v>
      </c>
      <c r="AL34" s="233">
        <v>17</v>
      </c>
      <c r="AM34" s="233">
        <v>9</v>
      </c>
      <c r="AN34" s="233">
        <v>0</v>
      </c>
      <c r="AO34" s="233">
        <v>2445</v>
      </c>
      <c r="AP34" s="233">
        <v>1008</v>
      </c>
      <c r="AQ34" s="233">
        <v>3649</v>
      </c>
      <c r="AR34" s="233">
        <v>933</v>
      </c>
      <c r="AS34" s="233">
        <v>0</v>
      </c>
      <c r="AT34" s="233">
        <v>89</v>
      </c>
      <c r="AU34" s="233">
        <v>7</v>
      </c>
      <c r="AV34" s="233">
        <v>43</v>
      </c>
      <c r="AW34" s="233">
        <v>0</v>
      </c>
      <c r="AX34" s="233">
        <v>21</v>
      </c>
      <c r="AY34" s="233">
        <v>7</v>
      </c>
      <c r="AZ34" s="233">
        <v>0</v>
      </c>
      <c r="BA34" s="233">
        <v>0</v>
      </c>
      <c r="BB34" s="233">
        <v>0</v>
      </c>
      <c r="BC34" s="233">
        <v>18</v>
      </c>
      <c r="BD34" s="233">
        <v>204</v>
      </c>
      <c r="BE34" s="233">
        <v>90</v>
      </c>
      <c r="BF34" s="233">
        <v>20</v>
      </c>
      <c r="BG34" s="233">
        <v>7</v>
      </c>
      <c r="BH34" s="233">
        <v>116</v>
      </c>
      <c r="BI34" s="233">
        <v>34</v>
      </c>
      <c r="BJ34" s="233">
        <v>67</v>
      </c>
      <c r="BK34" s="233">
        <v>22</v>
      </c>
      <c r="BL34" s="233">
        <v>11</v>
      </c>
      <c r="BM34" s="233">
        <v>18</v>
      </c>
      <c r="BN34" s="233">
        <v>60</v>
      </c>
      <c r="BO34" s="236">
        <v>11811</v>
      </c>
      <c r="BP34" s="235">
        <v>25</v>
      </c>
      <c r="BQ34" s="233">
        <v>355</v>
      </c>
      <c r="BR34" s="233">
        <v>0</v>
      </c>
      <c r="BS34" s="233">
        <v>0</v>
      </c>
      <c r="BT34" s="233">
        <v>0</v>
      </c>
      <c r="BU34" s="233">
        <v>-38</v>
      </c>
      <c r="BV34" s="236">
        <v>342</v>
      </c>
      <c r="BW34" s="234">
        <v>12153</v>
      </c>
      <c r="BX34" s="235">
        <v>0</v>
      </c>
      <c r="BY34" s="233">
        <v>1084</v>
      </c>
      <c r="BZ34" s="233">
        <v>7</v>
      </c>
      <c r="CA34" s="233">
        <v>15</v>
      </c>
      <c r="CB34" s="233">
        <v>0</v>
      </c>
      <c r="CC34" s="233">
        <v>0</v>
      </c>
      <c r="CD34" s="233">
        <v>28</v>
      </c>
      <c r="CE34" s="233">
        <v>0</v>
      </c>
      <c r="CF34" s="236">
        <v>1134</v>
      </c>
      <c r="CG34" s="236">
        <v>1476</v>
      </c>
      <c r="CH34" s="236">
        <v>13287</v>
      </c>
      <c r="CI34" s="233">
        <v>-73</v>
      </c>
      <c r="CJ34" s="233">
        <v>-3600</v>
      </c>
      <c r="CK34" s="233">
        <v>-1501</v>
      </c>
      <c r="CL34" s="233">
        <v>-801</v>
      </c>
      <c r="CM34" s="233">
        <v>0</v>
      </c>
      <c r="CN34" s="233">
        <v>-31</v>
      </c>
      <c r="CO34" s="233">
        <v>-208</v>
      </c>
      <c r="CP34" s="233">
        <v>0</v>
      </c>
      <c r="CQ34" s="236">
        <v>-6214</v>
      </c>
      <c r="CR34" s="236">
        <v>-4738</v>
      </c>
      <c r="CS34" s="236">
        <v>7073</v>
      </c>
    </row>
    <row r="35" spans="1:97" s="210" customFormat="1" ht="12.75" customHeight="1" x14ac:dyDescent="0.2">
      <c r="A35" s="244" t="s">
        <v>263</v>
      </c>
      <c r="B35" s="245" t="s">
        <v>488</v>
      </c>
      <c r="C35" s="246">
        <v>0</v>
      </c>
      <c r="D35" s="246">
        <v>0</v>
      </c>
      <c r="E35" s="246">
        <v>0</v>
      </c>
      <c r="F35" s="246">
        <v>0</v>
      </c>
      <c r="G35" s="246">
        <v>0</v>
      </c>
      <c r="H35" s="246">
        <v>0</v>
      </c>
      <c r="I35" s="246">
        <v>0</v>
      </c>
      <c r="J35" s="246">
        <v>0</v>
      </c>
      <c r="K35" s="246">
        <v>0</v>
      </c>
      <c r="L35" s="246">
        <v>0</v>
      </c>
      <c r="M35" s="246">
        <v>0</v>
      </c>
      <c r="N35" s="246">
        <v>0</v>
      </c>
      <c r="O35" s="246">
        <v>0</v>
      </c>
      <c r="P35" s="246">
        <v>0</v>
      </c>
      <c r="Q35" s="246">
        <v>0</v>
      </c>
      <c r="R35" s="246">
        <v>0</v>
      </c>
      <c r="S35" s="246">
        <v>0</v>
      </c>
      <c r="T35" s="246">
        <v>0</v>
      </c>
      <c r="U35" s="246">
        <v>0</v>
      </c>
      <c r="V35" s="246">
        <v>0</v>
      </c>
      <c r="W35" s="246">
        <v>0</v>
      </c>
      <c r="X35" s="246">
        <v>0</v>
      </c>
      <c r="Y35" s="246">
        <v>0</v>
      </c>
      <c r="Z35" s="246">
        <v>0</v>
      </c>
      <c r="AA35" s="246">
        <v>0</v>
      </c>
      <c r="AB35" s="246">
        <v>0</v>
      </c>
      <c r="AC35" s="246">
        <v>0</v>
      </c>
      <c r="AD35" s="246">
        <v>0</v>
      </c>
      <c r="AE35" s="246">
        <v>0</v>
      </c>
      <c r="AF35" s="246">
        <v>0</v>
      </c>
      <c r="AG35" s="246">
        <v>728</v>
      </c>
      <c r="AH35" s="246">
        <v>0</v>
      </c>
      <c r="AI35" s="246">
        <v>-5</v>
      </c>
      <c r="AJ35" s="246">
        <v>-4</v>
      </c>
      <c r="AK35" s="246">
        <v>0</v>
      </c>
      <c r="AL35" s="246">
        <v>0</v>
      </c>
      <c r="AM35" s="246">
        <v>0</v>
      </c>
      <c r="AN35" s="246">
        <v>0</v>
      </c>
      <c r="AO35" s="246">
        <v>0</v>
      </c>
      <c r="AP35" s="246">
        <v>-6</v>
      </c>
      <c r="AQ35" s="246">
        <v>-4</v>
      </c>
      <c r="AR35" s="246">
        <v>-2</v>
      </c>
      <c r="AS35" s="246">
        <v>0</v>
      </c>
      <c r="AT35" s="246">
        <v>0</v>
      </c>
      <c r="AU35" s="246">
        <v>0</v>
      </c>
      <c r="AV35" s="246">
        <v>0</v>
      </c>
      <c r="AW35" s="246">
        <v>0</v>
      </c>
      <c r="AX35" s="246">
        <v>0</v>
      </c>
      <c r="AY35" s="246">
        <v>0</v>
      </c>
      <c r="AZ35" s="246">
        <v>0</v>
      </c>
      <c r="BA35" s="246">
        <v>0</v>
      </c>
      <c r="BB35" s="246">
        <v>0</v>
      </c>
      <c r="BC35" s="246">
        <v>0</v>
      </c>
      <c r="BD35" s="246">
        <v>0</v>
      </c>
      <c r="BE35" s="246">
        <v>0</v>
      </c>
      <c r="BF35" s="246">
        <v>0</v>
      </c>
      <c r="BG35" s="246">
        <v>0</v>
      </c>
      <c r="BH35" s="246">
        <v>0</v>
      </c>
      <c r="BI35" s="246">
        <v>0</v>
      </c>
      <c r="BJ35" s="246">
        <v>0</v>
      </c>
      <c r="BK35" s="246">
        <v>0</v>
      </c>
      <c r="BL35" s="246">
        <v>0</v>
      </c>
      <c r="BM35" s="246">
        <v>0</v>
      </c>
      <c r="BN35" s="246">
        <v>0</v>
      </c>
      <c r="BO35" s="249">
        <v>707</v>
      </c>
      <c r="BP35" s="248">
        <v>0</v>
      </c>
      <c r="BQ35" s="246">
        <v>-91</v>
      </c>
      <c r="BR35" s="246">
        <v>0</v>
      </c>
      <c r="BS35" s="246">
        <v>-112</v>
      </c>
      <c r="BT35" s="246">
        <v>-274</v>
      </c>
      <c r="BU35" s="246">
        <v>0</v>
      </c>
      <c r="BV35" s="249">
        <v>-477</v>
      </c>
      <c r="BW35" s="247">
        <v>230</v>
      </c>
      <c r="BX35" s="248">
        <v>0</v>
      </c>
      <c r="BY35" s="246">
        <v>0</v>
      </c>
      <c r="BZ35" s="246">
        <v>0</v>
      </c>
      <c r="CA35" s="246">
        <v>0</v>
      </c>
      <c r="CB35" s="246">
        <v>0</v>
      </c>
      <c r="CC35" s="246">
        <v>0</v>
      </c>
      <c r="CD35" s="246">
        <v>0</v>
      </c>
      <c r="CE35" s="246">
        <v>0</v>
      </c>
      <c r="CF35" s="249">
        <v>0</v>
      </c>
      <c r="CG35" s="249">
        <v>-477</v>
      </c>
      <c r="CH35" s="249">
        <v>230</v>
      </c>
      <c r="CI35" s="246">
        <v>0</v>
      </c>
      <c r="CJ35" s="246">
        <v>-14</v>
      </c>
      <c r="CK35" s="246">
        <v>-216</v>
      </c>
      <c r="CL35" s="246">
        <v>0</v>
      </c>
      <c r="CM35" s="246">
        <v>0</v>
      </c>
      <c r="CN35" s="246">
        <v>0</v>
      </c>
      <c r="CO35" s="246">
        <v>0</v>
      </c>
      <c r="CP35" s="246">
        <v>0</v>
      </c>
      <c r="CQ35" s="249">
        <v>-230</v>
      </c>
      <c r="CR35" s="249">
        <v>-707</v>
      </c>
      <c r="CS35" s="249">
        <v>0</v>
      </c>
    </row>
    <row r="36" spans="1:97" s="210" customFormat="1" ht="12.75" customHeight="1" x14ac:dyDescent="0.2">
      <c r="A36" s="221" t="s">
        <v>264</v>
      </c>
      <c r="B36" s="232" t="s">
        <v>489</v>
      </c>
      <c r="C36" s="233">
        <v>0</v>
      </c>
      <c r="D36" s="233">
        <v>0</v>
      </c>
      <c r="E36" s="233">
        <v>0</v>
      </c>
      <c r="F36" s="233">
        <v>0</v>
      </c>
      <c r="G36" s="233">
        <v>0</v>
      </c>
      <c r="H36" s="233">
        <v>15</v>
      </c>
      <c r="I36" s="233">
        <v>171</v>
      </c>
      <c r="J36" s="233">
        <v>7</v>
      </c>
      <c r="K36" s="233">
        <v>0</v>
      </c>
      <c r="L36" s="233">
        <v>0</v>
      </c>
      <c r="M36" s="233">
        <v>0</v>
      </c>
      <c r="N36" s="233">
        <v>0</v>
      </c>
      <c r="O36" s="233">
        <v>0</v>
      </c>
      <c r="P36" s="233">
        <v>0</v>
      </c>
      <c r="Q36" s="233">
        <v>0</v>
      </c>
      <c r="R36" s="233">
        <v>0</v>
      </c>
      <c r="S36" s="233">
        <v>4</v>
      </c>
      <c r="T36" s="233">
        <v>24</v>
      </c>
      <c r="U36" s="233">
        <v>0</v>
      </c>
      <c r="V36" s="233">
        <v>0</v>
      </c>
      <c r="W36" s="233">
        <v>0</v>
      </c>
      <c r="X36" s="233">
        <v>0</v>
      </c>
      <c r="Y36" s="233">
        <v>0</v>
      </c>
      <c r="Z36" s="233">
        <v>0</v>
      </c>
      <c r="AA36" s="233">
        <v>0</v>
      </c>
      <c r="AB36" s="233">
        <v>9</v>
      </c>
      <c r="AC36" s="233">
        <v>0</v>
      </c>
      <c r="AD36" s="233">
        <v>0</v>
      </c>
      <c r="AE36" s="233">
        <v>120</v>
      </c>
      <c r="AF36" s="233">
        <v>0</v>
      </c>
      <c r="AG36" s="233">
        <v>94</v>
      </c>
      <c r="AH36" s="233">
        <v>0</v>
      </c>
      <c r="AI36" s="233">
        <v>1657</v>
      </c>
      <c r="AJ36" s="233">
        <v>730</v>
      </c>
      <c r="AK36" s="233">
        <v>11</v>
      </c>
      <c r="AL36" s="233">
        <v>442</v>
      </c>
      <c r="AM36" s="233">
        <v>5</v>
      </c>
      <c r="AN36" s="233">
        <v>0</v>
      </c>
      <c r="AO36" s="233">
        <v>1246</v>
      </c>
      <c r="AP36" s="233">
        <v>253</v>
      </c>
      <c r="AQ36" s="233">
        <v>1869</v>
      </c>
      <c r="AR36" s="233">
        <v>1146</v>
      </c>
      <c r="AS36" s="233">
        <v>0</v>
      </c>
      <c r="AT36" s="233">
        <v>0</v>
      </c>
      <c r="AU36" s="233">
        <v>0</v>
      </c>
      <c r="AV36" s="233">
        <v>0</v>
      </c>
      <c r="AW36" s="233">
        <v>0</v>
      </c>
      <c r="AX36" s="233">
        <v>0</v>
      </c>
      <c r="AY36" s="233">
        <v>9</v>
      </c>
      <c r="AZ36" s="233">
        <v>0</v>
      </c>
      <c r="BA36" s="233">
        <v>0</v>
      </c>
      <c r="BB36" s="233">
        <v>0</v>
      </c>
      <c r="BC36" s="233">
        <v>8</v>
      </c>
      <c r="BD36" s="233">
        <v>0</v>
      </c>
      <c r="BE36" s="233">
        <v>0</v>
      </c>
      <c r="BF36" s="233">
        <v>0</v>
      </c>
      <c r="BG36" s="233">
        <v>0</v>
      </c>
      <c r="BH36" s="233">
        <v>18</v>
      </c>
      <c r="BI36" s="233">
        <v>0</v>
      </c>
      <c r="BJ36" s="233">
        <v>1</v>
      </c>
      <c r="BK36" s="233">
        <v>0</v>
      </c>
      <c r="BL36" s="233">
        <v>2</v>
      </c>
      <c r="BM36" s="233">
        <v>0</v>
      </c>
      <c r="BN36" s="233">
        <v>78</v>
      </c>
      <c r="BO36" s="236">
        <v>7919</v>
      </c>
      <c r="BP36" s="235">
        <v>0</v>
      </c>
      <c r="BQ36" s="233">
        <v>0</v>
      </c>
      <c r="BR36" s="233">
        <v>0</v>
      </c>
      <c r="BS36" s="233">
        <v>0</v>
      </c>
      <c r="BT36" s="233">
        <v>0</v>
      </c>
      <c r="BU36" s="233">
        <v>-160</v>
      </c>
      <c r="BV36" s="236">
        <v>-160</v>
      </c>
      <c r="BW36" s="234">
        <v>7759</v>
      </c>
      <c r="BX36" s="235">
        <v>0</v>
      </c>
      <c r="BY36" s="233">
        <v>871</v>
      </c>
      <c r="BZ36" s="233">
        <v>1</v>
      </c>
      <c r="CA36" s="233">
        <v>15</v>
      </c>
      <c r="CB36" s="233">
        <v>0</v>
      </c>
      <c r="CC36" s="233">
        <v>0</v>
      </c>
      <c r="CD36" s="233">
        <v>42</v>
      </c>
      <c r="CE36" s="233">
        <v>0</v>
      </c>
      <c r="CF36" s="236">
        <v>929</v>
      </c>
      <c r="CG36" s="236">
        <v>769</v>
      </c>
      <c r="CH36" s="236">
        <v>8688</v>
      </c>
      <c r="CI36" s="233">
        <v>-8</v>
      </c>
      <c r="CJ36" s="233">
        <v>-3673</v>
      </c>
      <c r="CK36" s="233">
        <v>-3654</v>
      </c>
      <c r="CL36" s="233">
        <v>0</v>
      </c>
      <c r="CM36" s="233">
        <v>0</v>
      </c>
      <c r="CN36" s="233">
        <v>0</v>
      </c>
      <c r="CO36" s="233">
        <v>0</v>
      </c>
      <c r="CP36" s="233">
        <v>0</v>
      </c>
      <c r="CQ36" s="236">
        <v>-7335</v>
      </c>
      <c r="CR36" s="236">
        <v>-6566</v>
      </c>
      <c r="CS36" s="236">
        <v>1353</v>
      </c>
    </row>
    <row r="37" spans="1:97" s="210" customFormat="1" ht="12.75" customHeight="1" x14ac:dyDescent="0.2">
      <c r="A37" s="221" t="s">
        <v>265</v>
      </c>
      <c r="B37" s="232" t="s">
        <v>490</v>
      </c>
      <c r="C37" s="233">
        <v>0</v>
      </c>
      <c r="D37" s="233">
        <v>0</v>
      </c>
      <c r="E37" s="233">
        <v>0</v>
      </c>
      <c r="F37" s="233">
        <v>0</v>
      </c>
      <c r="G37" s="233">
        <v>0</v>
      </c>
      <c r="H37" s="233">
        <v>0</v>
      </c>
      <c r="I37" s="233">
        <v>27</v>
      </c>
      <c r="J37" s="233">
        <v>1</v>
      </c>
      <c r="K37" s="233">
        <v>37</v>
      </c>
      <c r="L37" s="233">
        <v>44</v>
      </c>
      <c r="M37" s="233">
        <v>0</v>
      </c>
      <c r="N37" s="233">
        <v>280</v>
      </c>
      <c r="O37" s="233">
        <v>84</v>
      </c>
      <c r="P37" s="233">
        <v>0</v>
      </c>
      <c r="Q37" s="233">
        <v>0</v>
      </c>
      <c r="R37" s="233">
        <v>0</v>
      </c>
      <c r="S37" s="233">
        <v>7</v>
      </c>
      <c r="T37" s="233">
        <v>7</v>
      </c>
      <c r="U37" s="233">
        <v>0</v>
      </c>
      <c r="V37" s="233">
        <v>7</v>
      </c>
      <c r="W37" s="233">
        <v>7</v>
      </c>
      <c r="X37" s="233">
        <v>0</v>
      </c>
      <c r="Y37" s="233">
        <v>76</v>
      </c>
      <c r="Z37" s="233">
        <v>52</v>
      </c>
      <c r="AA37" s="233">
        <v>0</v>
      </c>
      <c r="AB37" s="233">
        <v>21</v>
      </c>
      <c r="AC37" s="233">
        <v>0</v>
      </c>
      <c r="AD37" s="233">
        <v>0</v>
      </c>
      <c r="AE37" s="233">
        <v>42</v>
      </c>
      <c r="AF37" s="233">
        <v>0</v>
      </c>
      <c r="AG37" s="233">
        <v>2</v>
      </c>
      <c r="AH37" s="233">
        <v>0</v>
      </c>
      <c r="AI37" s="233">
        <v>344</v>
      </c>
      <c r="AJ37" s="233">
        <v>576</v>
      </c>
      <c r="AK37" s="233">
        <v>13</v>
      </c>
      <c r="AL37" s="233">
        <v>154</v>
      </c>
      <c r="AM37" s="233">
        <v>21</v>
      </c>
      <c r="AN37" s="233">
        <v>0</v>
      </c>
      <c r="AO37" s="233">
        <v>370</v>
      </c>
      <c r="AP37" s="233">
        <v>103</v>
      </c>
      <c r="AQ37" s="233">
        <v>144</v>
      </c>
      <c r="AR37" s="233">
        <v>555</v>
      </c>
      <c r="AS37" s="233">
        <v>11</v>
      </c>
      <c r="AT37" s="233">
        <v>3</v>
      </c>
      <c r="AU37" s="233">
        <v>0</v>
      </c>
      <c r="AV37" s="233">
        <v>3</v>
      </c>
      <c r="AW37" s="233">
        <v>0</v>
      </c>
      <c r="AX37" s="233">
        <v>0</v>
      </c>
      <c r="AY37" s="233">
        <v>2</v>
      </c>
      <c r="AZ37" s="233">
        <v>0</v>
      </c>
      <c r="BA37" s="233">
        <v>0</v>
      </c>
      <c r="BB37" s="233">
        <v>3</v>
      </c>
      <c r="BC37" s="233">
        <v>45</v>
      </c>
      <c r="BD37" s="233">
        <v>1</v>
      </c>
      <c r="BE37" s="233">
        <v>168</v>
      </c>
      <c r="BF37" s="233">
        <v>9</v>
      </c>
      <c r="BG37" s="233">
        <v>3</v>
      </c>
      <c r="BH37" s="233">
        <v>55</v>
      </c>
      <c r="BI37" s="233">
        <v>11</v>
      </c>
      <c r="BJ37" s="233">
        <v>13</v>
      </c>
      <c r="BK37" s="233">
        <v>0</v>
      </c>
      <c r="BL37" s="233">
        <v>11</v>
      </c>
      <c r="BM37" s="233">
        <v>3</v>
      </c>
      <c r="BN37" s="233">
        <v>49</v>
      </c>
      <c r="BO37" s="236">
        <v>3364</v>
      </c>
      <c r="BP37" s="235">
        <v>3</v>
      </c>
      <c r="BQ37" s="233">
        <v>443</v>
      </c>
      <c r="BR37" s="233">
        <v>0</v>
      </c>
      <c r="BS37" s="233">
        <v>0</v>
      </c>
      <c r="BT37" s="233">
        <v>-35</v>
      </c>
      <c r="BU37" s="233">
        <v>-5</v>
      </c>
      <c r="BV37" s="236">
        <v>406</v>
      </c>
      <c r="BW37" s="234">
        <v>3770</v>
      </c>
      <c r="BX37" s="235">
        <v>0</v>
      </c>
      <c r="BY37" s="233">
        <v>0</v>
      </c>
      <c r="BZ37" s="233">
        <v>0</v>
      </c>
      <c r="CA37" s="233">
        <v>0</v>
      </c>
      <c r="CB37" s="233">
        <v>0</v>
      </c>
      <c r="CC37" s="233">
        <v>0</v>
      </c>
      <c r="CD37" s="233">
        <v>0</v>
      </c>
      <c r="CE37" s="233">
        <v>0</v>
      </c>
      <c r="CF37" s="236">
        <v>0</v>
      </c>
      <c r="CG37" s="236">
        <v>406</v>
      </c>
      <c r="CH37" s="236">
        <v>3770</v>
      </c>
      <c r="CI37" s="233">
        <v>-966</v>
      </c>
      <c r="CJ37" s="233">
        <v>-2506</v>
      </c>
      <c r="CK37" s="233">
        <v>-298</v>
      </c>
      <c r="CL37" s="233">
        <v>0</v>
      </c>
      <c r="CM37" s="233">
        <v>0</v>
      </c>
      <c r="CN37" s="233">
        <v>0</v>
      </c>
      <c r="CO37" s="233">
        <v>0</v>
      </c>
      <c r="CP37" s="233">
        <v>0</v>
      </c>
      <c r="CQ37" s="236">
        <v>-3770</v>
      </c>
      <c r="CR37" s="236">
        <v>-3364</v>
      </c>
      <c r="CS37" s="236">
        <v>0</v>
      </c>
    </row>
    <row r="38" spans="1:97" s="210" customFormat="1" ht="12.75" customHeight="1" x14ac:dyDescent="0.2">
      <c r="A38" s="221" t="s">
        <v>266</v>
      </c>
      <c r="B38" s="232" t="s">
        <v>491</v>
      </c>
      <c r="C38" s="233">
        <v>6</v>
      </c>
      <c r="D38" s="233">
        <v>5</v>
      </c>
      <c r="E38" s="233">
        <v>121</v>
      </c>
      <c r="F38" s="233">
        <v>1</v>
      </c>
      <c r="G38" s="233">
        <v>9</v>
      </c>
      <c r="H38" s="233">
        <v>124</v>
      </c>
      <c r="I38" s="233">
        <v>306</v>
      </c>
      <c r="J38" s="233">
        <v>303</v>
      </c>
      <c r="K38" s="233">
        <v>355</v>
      </c>
      <c r="L38" s="233">
        <v>934</v>
      </c>
      <c r="M38" s="233">
        <v>2</v>
      </c>
      <c r="N38" s="233">
        <v>327</v>
      </c>
      <c r="O38" s="233">
        <v>1131</v>
      </c>
      <c r="P38" s="233">
        <v>29</v>
      </c>
      <c r="Q38" s="233">
        <v>0</v>
      </c>
      <c r="R38" s="233">
        <v>4</v>
      </c>
      <c r="S38" s="233">
        <v>65</v>
      </c>
      <c r="T38" s="233">
        <v>33</v>
      </c>
      <c r="U38" s="233">
        <v>107</v>
      </c>
      <c r="V38" s="233">
        <v>16</v>
      </c>
      <c r="W38" s="233">
        <v>2</v>
      </c>
      <c r="X38" s="233">
        <v>0</v>
      </c>
      <c r="Y38" s="233">
        <v>92</v>
      </c>
      <c r="Z38" s="233">
        <v>336</v>
      </c>
      <c r="AA38" s="233">
        <v>0</v>
      </c>
      <c r="AB38" s="233">
        <v>10</v>
      </c>
      <c r="AC38" s="233">
        <v>0</v>
      </c>
      <c r="AD38" s="233">
        <v>0</v>
      </c>
      <c r="AE38" s="233">
        <v>49</v>
      </c>
      <c r="AF38" s="233">
        <v>0</v>
      </c>
      <c r="AG38" s="233">
        <v>1</v>
      </c>
      <c r="AH38" s="233">
        <v>0</v>
      </c>
      <c r="AI38" s="233">
        <v>391</v>
      </c>
      <c r="AJ38" s="233">
        <v>339</v>
      </c>
      <c r="AK38" s="233">
        <v>4</v>
      </c>
      <c r="AL38" s="233">
        <v>76</v>
      </c>
      <c r="AM38" s="233">
        <v>23</v>
      </c>
      <c r="AN38" s="233">
        <v>1</v>
      </c>
      <c r="AO38" s="233">
        <v>4994</v>
      </c>
      <c r="AP38" s="233">
        <v>3005</v>
      </c>
      <c r="AQ38" s="233">
        <v>2961</v>
      </c>
      <c r="AR38" s="233">
        <v>1651</v>
      </c>
      <c r="AS38" s="233">
        <v>4</v>
      </c>
      <c r="AT38" s="233">
        <v>19</v>
      </c>
      <c r="AU38" s="233">
        <v>2</v>
      </c>
      <c r="AV38" s="233">
        <v>688</v>
      </c>
      <c r="AW38" s="233">
        <v>7</v>
      </c>
      <c r="AX38" s="233">
        <v>91</v>
      </c>
      <c r="AY38" s="233">
        <v>185</v>
      </c>
      <c r="AZ38" s="233">
        <v>0</v>
      </c>
      <c r="BA38" s="233">
        <v>23</v>
      </c>
      <c r="BB38" s="233">
        <v>3</v>
      </c>
      <c r="BC38" s="233">
        <v>885</v>
      </c>
      <c r="BD38" s="233">
        <v>15</v>
      </c>
      <c r="BE38" s="233">
        <v>31</v>
      </c>
      <c r="BF38" s="233">
        <v>12</v>
      </c>
      <c r="BG38" s="233">
        <v>38</v>
      </c>
      <c r="BH38" s="233">
        <v>161</v>
      </c>
      <c r="BI38" s="233">
        <v>18</v>
      </c>
      <c r="BJ38" s="233">
        <v>104</v>
      </c>
      <c r="BK38" s="233">
        <v>3</v>
      </c>
      <c r="BL38" s="233">
        <v>89</v>
      </c>
      <c r="BM38" s="233">
        <v>1</v>
      </c>
      <c r="BN38" s="233">
        <v>74</v>
      </c>
      <c r="BO38" s="236">
        <v>20266</v>
      </c>
      <c r="BP38" s="235">
        <v>65</v>
      </c>
      <c r="BQ38" s="233">
        <v>702</v>
      </c>
      <c r="BR38" s="233">
        <v>1</v>
      </c>
      <c r="BS38" s="233">
        <v>5</v>
      </c>
      <c r="BT38" s="233">
        <v>713</v>
      </c>
      <c r="BU38" s="233">
        <v>83</v>
      </c>
      <c r="BV38" s="236">
        <v>1569</v>
      </c>
      <c r="BW38" s="234">
        <v>21835</v>
      </c>
      <c r="BX38" s="235">
        <v>1</v>
      </c>
      <c r="BY38" s="233">
        <v>1709</v>
      </c>
      <c r="BZ38" s="233">
        <v>3</v>
      </c>
      <c r="CA38" s="233">
        <v>0</v>
      </c>
      <c r="CB38" s="233">
        <v>80</v>
      </c>
      <c r="CC38" s="233">
        <v>11</v>
      </c>
      <c r="CD38" s="233">
        <v>6</v>
      </c>
      <c r="CE38" s="233">
        <v>0</v>
      </c>
      <c r="CF38" s="236">
        <v>1810</v>
      </c>
      <c r="CG38" s="236">
        <v>3379</v>
      </c>
      <c r="CH38" s="236">
        <v>23645</v>
      </c>
      <c r="CI38" s="233">
        <v>-475</v>
      </c>
      <c r="CJ38" s="233">
        <v>-9897</v>
      </c>
      <c r="CK38" s="233">
        <v>-5530</v>
      </c>
      <c r="CL38" s="233">
        <v>0</v>
      </c>
      <c r="CM38" s="233">
        <v>-428</v>
      </c>
      <c r="CN38" s="233">
        <v>-22</v>
      </c>
      <c r="CO38" s="233">
        <v>-1314</v>
      </c>
      <c r="CP38" s="233">
        <v>0</v>
      </c>
      <c r="CQ38" s="236">
        <v>-17666</v>
      </c>
      <c r="CR38" s="236">
        <v>-14287</v>
      </c>
      <c r="CS38" s="236">
        <v>5979</v>
      </c>
    </row>
    <row r="39" spans="1:97" s="210" customFormat="1" ht="12.75" customHeight="1" x14ac:dyDescent="0.2">
      <c r="A39" s="221" t="s">
        <v>267</v>
      </c>
      <c r="B39" s="232" t="s">
        <v>492</v>
      </c>
      <c r="C39" s="233">
        <v>0</v>
      </c>
      <c r="D39" s="233">
        <v>0</v>
      </c>
      <c r="E39" s="233">
        <v>0</v>
      </c>
      <c r="F39" s="233">
        <v>19</v>
      </c>
      <c r="G39" s="233">
        <v>2</v>
      </c>
      <c r="H39" s="233">
        <v>1</v>
      </c>
      <c r="I39" s="233">
        <v>42</v>
      </c>
      <c r="J39" s="233">
        <v>58</v>
      </c>
      <c r="K39" s="233">
        <v>0</v>
      </c>
      <c r="L39" s="233">
        <v>1</v>
      </c>
      <c r="M39" s="233">
        <v>0</v>
      </c>
      <c r="N39" s="233">
        <v>0</v>
      </c>
      <c r="O39" s="233">
        <v>0</v>
      </c>
      <c r="P39" s="233">
        <v>0</v>
      </c>
      <c r="Q39" s="233">
        <v>0</v>
      </c>
      <c r="R39" s="233">
        <v>0</v>
      </c>
      <c r="S39" s="233">
        <v>2</v>
      </c>
      <c r="T39" s="233">
        <v>9</v>
      </c>
      <c r="U39" s="233">
        <v>0</v>
      </c>
      <c r="V39" s="233">
        <v>0</v>
      </c>
      <c r="W39" s="233">
        <v>2</v>
      </c>
      <c r="X39" s="233">
        <v>0</v>
      </c>
      <c r="Y39" s="233">
        <v>0</v>
      </c>
      <c r="Z39" s="233">
        <v>1</v>
      </c>
      <c r="AA39" s="233">
        <v>0</v>
      </c>
      <c r="AB39" s="233">
        <v>16</v>
      </c>
      <c r="AC39" s="233">
        <v>0</v>
      </c>
      <c r="AD39" s="233">
        <v>0</v>
      </c>
      <c r="AE39" s="233">
        <v>12</v>
      </c>
      <c r="AF39" s="233">
        <v>0</v>
      </c>
      <c r="AG39" s="233">
        <v>0</v>
      </c>
      <c r="AH39" s="233">
        <v>0</v>
      </c>
      <c r="AI39" s="233">
        <v>14</v>
      </c>
      <c r="AJ39" s="233">
        <v>3489</v>
      </c>
      <c r="AK39" s="233">
        <v>58</v>
      </c>
      <c r="AL39" s="233">
        <v>183</v>
      </c>
      <c r="AM39" s="233">
        <v>10</v>
      </c>
      <c r="AN39" s="233">
        <v>0</v>
      </c>
      <c r="AO39" s="233">
        <v>514</v>
      </c>
      <c r="AP39" s="233">
        <v>19</v>
      </c>
      <c r="AQ39" s="233">
        <v>245</v>
      </c>
      <c r="AR39" s="233">
        <v>163</v>
      </c>
      <c r="AS39" s="233">
        <v>0</v>
      </c>
      <c r="AT39" s="233">
        <v>246</v>
      </c>
      <c r="AU39" s="233">
        <v>0</v>
      </c>
      <c r="AV39" s="233">
        <v>217</v>
      </c>
      <c r="AW39" s="233">
        <v>3</v>
      </c>
      <c r="AX39" s="233">
        <v>0</v>
      </c>
      <c r="AY39" s="233">
        <v>30</v>
      </c>
      <c r="AZ39" s="233">
        <v>1</v>
      </c>
      <c r="BA39" s="233">
        <v>25</v>
      </c>
      <c r="BB39" s="233">
        <v>23</v>
      </c>
      <c r="BC39" s="233">
        <v>1455</v>
      </c>
      <c r="BD39" s="233">
        <v>20</v>
      </c>
      <c r="BE39" s="233">
        <v>1363</v>
      </c>
      <c r="BF39" s="233">
        <v>32</v>
      </c>
      <c r="BG39" s="233">
        <v>0</v>
      </c>
      <c r="BH39" s="233">
        <v>4333</v>
      </c>
      <c r="BI39" s="233">
        <v>1</v>
      </c>
      <c r="BJ39" s="233">
        <v>0</v>
      </c>
      <c r="BK39" s="233">
        <v>77</v>
      </c>
      <c r="BL39" s="233">
        <v>10</v>
      </c>
      <c r="BM39" s="233">
        <v>239</v>
      </c>
      <c r="BN39" s="233">
        <v>0</v>
      </c>
      <c r="BO39" s="236">
        <v>12935</v>
      </c>
      <c r="BP39" s="235">
        <v>6</v>
      </c>
      <c r="BQ39" s="233">
        <v>713</v>
      </c>
      <c r="BR39" s="233">
        <v>0</v>
      </c>
      <c r="BS39" s="233">
        <v>1824</v>
      </c>
      <c r="BT39" s="233">
        <v>24997</v>
      </c>
      <c r="BU39" s="233">
        <v>183</v>
      </c>
      <c r="BV39" s="236">
        <v>27723</v>
      </c>
      <c r="BW39" s="234">
        <v>40658</v>
      </c>
      <c r="BX39" s="235">
        <v>60</v>
      </c>
      <c r="BY39" s="233">
        <v>10799</v>
      </c>
      <c r="BZ39" s="233">
        <v>1</v>
      </c>
      <c r="CA39" s="233">
        <v>0</v>
      </c>
      <c r="CB39" s="233">
        <v>0</v>
      </c>
      <c r="CC39" s="233">
        <v>117</v>
      </c>
      <c r="CD39" s="233">
        <v>756</v>
      </c>
      <c r="CE39" s="233">
        <v>0</v>
      </c>
      <c r="CF39" s="236">
        <v>11733</v>
      </c>
      <c r="CG39" s="236">
        <v>39456</v>
      </c>
      <c r="CH39" s="236">
        <v>52391</v>
      </c>
      <c r="CI39" s="233">
        <v>-5854</v>
      </c>
      <c r="CJ39" s="233">
        <v>-29063</v>
      </c>
      <c r="CK39" s="233">
        <v>-1844</v>
      </c>
      <c r="CL39" s="233">
        <v>0</v>
      </c>
      <c r="CM39" s="233">
        <v>-22</v>
      </c>
      <c r="CN39" s="233">
        <v>-2</v>
      </c>
      <c r="CO39" s="233">
        <v>-15</v>
      </c>
      <c r="CP39" s="233">
        <v>0</v>
      </c>
      <c r="CQ39" s="236">
        <v>-36800</v>
      </c>
      <c r="CR39" s="236">
        <v>2656</v>
      </c>
      <c r="CS39" s="236">
        <v>15591</v>
      </c>
    </row>
    <row r="40" spans="1:97" s="210" customFormat="1" ht="12.75" customHeight="1" x14ac:dyDescent="0.2">
      <c r="A40" s="221" t="s">
        <v>268</v>
      </c>
      <c r="B40" s="232" t="s">
        <v>493</v>
      </c>
      <c r="C40" s="233">
        <v>0</v>
      </c>
      <c r="D40" s="233">
        <v>0</v>
      </c>
      <c r="E40" s="233">
        <v>15</v>
      </c>
      <c r="F40" s="233">
        <v>1</v>
      </c>
      <c r="G40" s="233">
        <v>1</v>
      </c>
      <c r="H40" s="233">
        <v>136</v>
      </c>
      <c r="I40" s="233">
        <v>0</v>
      </c>
      <c r="J40" s="233">
        <v>1</v>
      </c>
      <c r="K40" s="233">
        <v>2</v>
      </c>
      <c r="L40" s="233">
        <v>3</v>
      </c>
      <c r="M40" s="233">
        <v>0</v>
      </c>
      <c r="N40" s="233">
        <v>3</v>
      </c>
      <c r="O40" s="233">
        <v>1</v>
      </c>
      <c r="P40" s="233">
        <v>0</v>
      </c>
      <c r="Q40" s="233">
        <v>0</v>
      </c>
      <c r="R40" s="233">
        <v>0</v>
      </c>
      <c r="S40" s="233">
        <v>0</v>
      </c>
      <c r="T40" s="233">
        <v>1</v>
      </c>
      <c r="U40" s="233">
        <v>0</v>
      </c>
      <c r="V40" s="233">
        <v>0</v>
      </c>
      <c r="W40" s="233">
        <v>0</v>
      </c>
      <c r="X40" s="233">
        <v>0</v>
      </c>
      <c r="Y40" s="233">
        <v>0</v>
      </c>
      <c r="Z40" s="233">
        <v>2</v>
      </c>
      <c r="AA40" s="233">
        <v>0</v>
      </c>
      <c r="AB40" s="233">
        <v>0</v>
      </c>
      <c r="AC40" s="233">
        <v>0</v>
      </c>
      <c r="AD40" s="233">
        <v>0</v>
      </c>
      <c r="AE40" s="233">
        <v>0</v>
      </c>
      <c r="AF40" s="233">
        <v>0</v>
      </c>
      <c r="AG40" s="233">
        <v>0</v>
      </c>
      <c r="AH40" s="233">
        <v>0</v>
      </c>
      <c r="AI40" s="233">
        <v>8</v>
      </c>
      <c r="AJ40" s="233">
        <v>314</v>
      </c>
      <c r="AK40" s="233">
        <v>19</v>
      </c>
      <c r="AL40" s="233">
        <v>152</v>
      </c>
      <c r="AM40" s="233">
        <v>3</v>
      </c>
      <c r="AN40" s="233">
        <v>0</v>
      </c>
      <c r="AO40" s="233">
        <v>629</v>
      </c>
      <c r="AP40" s="233">
        <v>133</v>
      </c>
      <c r="AQ40" s="233">
        <v>239</v>
      </c>
      <c r="AR40" s="233">
        <v>313</v>
      </c>
      <c r="AS40" s="233">
        <v>0</v>
      </c>
      <c r="AT40" s="233">
        <v>5</v>
      </c>
      <c r="AU40" s="233">
        <v>0</v>
      </c>
      <c r="AV40" s="233">
        <v>114</v>
      </c>
      <c r="AW40" s="233">
        <v>8</v>
      </c>
      <c r="AX40" s="233">
        <v>14</v>
      </c>
      <c r="AY40" s="233">
        <v>66</v>
      </c>
      <c r="AZ40" s="233">
        <v>0</v>
      </c>
      <c r="BA40" s="233">
        <v>8</v>
      </c>
      <c r="BB40" s="233">
        <v>7</v>
      </c>
      <c r="BC40" s="233">
        <v>921</v>
      </c>
      <c r="BD40" s="233">
        <v>60</v>
      </c>
      <c r="BE40" s="233">
        <v>13</v>
      </c>
      <c r="BF40" s="233">
        <v>0</v>
      </c>
      <c r="BG40" s="233">
        <v>1</v>
      </c>
      <c r="BH40" s="233">
        <v>1118</v>
      </c>
      <c r="BI40" s="233">
        <v>2</v>
      </c>
      <c r="BJ40" s="233">
        <v>8</v>
      </c>
      <c r="BK40" s="233">
        <v>18</v>
      </c>
      <c r="BL40" s="233">
        <v>3</v>
      </c>
      <c r="BM40" s="233">
        <v>0</v>
      </c>
      <c r="BN40" s="233">
        <v>15</v>
      </c>
      <c r="BO40" s="236">
        <v>4357</v>
      </c>
      <c r="BP40" s="235">
        <v>223</v>
      </c>
      <c r="BQ40" s="233">
        <v>15160</v>
      </c>
      <c r="BR40" s="233">
        <v>0</v>
      </c>
      <c r="BS40" s="233">
        <v>4131</v>
      </c>
      <c r="BT40" s="233">
        <v>8775</v>
      </c>
      <c r="BU40" s="233">
        <v>-4</v>
      </c>
      <c r="BV40" s="236">
        <v>28285</v>
      </c>
      <c r="BW40" s="234">
        <v>32642</v>
      </c>
      <c r="BX40" s="235">
        <v>22</v>
      </c>
      <c r="BY40" s="233">
        <v>115</v>
      </c>
      <c r="BZ40" s="233">
        <v>1</v>
      </c>
      <c r="CA40" s="233">
        <v>0</v>
      </c>
      <c r="CB40" s="233">
        <v>0</v>
      </c>
      <c r="CC40" s="233">
        <v>0</v>
      </c>
      <c r="CD40" s="233">
        <v>0</v>
      </c>
      <c r="CE40" s="233">
        <v>0</v>
      </c>
      <c r="CF40" s="236">
        <v>138</v>
      </c>
      <c r="CG40" s="236">
        <v>28423</v>
      </c>
      <c r="CH40" s="236">
        <v>32780</v>
      </c>
      <c r="CI40" s="233">
        <v>-9177</v>
      </c>
      <c r="CJ40" s="233">
        <v>-21021</v>
      </c>
      <c r="CK40" s="233">
        <v>-954</v>
      </c>
      <c r="CL40" s="233">
        <v>0</v>
      </c>
      <c r="CM40" s="233">
        <v>-24</v>
      </c>
      <c r="CN40" s="233">
        <v>-473</v>
      </c>
      <c r="CO40" s="233">
        <v>-922</v>
      </c>
      <c r="CP40" s="233">
        <v>0</v>
      </c>
      <c r="CQ40" s="236">
        <v>-32571</v>
      </c>
      <c r="CR40" s="236">
        <v>-4148</v>
      </c>
      <c r="CS40" s="236">
        <v>209</v>
      </c>
    </row>
    <row r="41" spans="1:97" s="210" customFormat="1" ht="12.75" customHeight="1" x14ac:dyDescent="0.2">
      <c r="A41" s="238" t="s">
        <v>269</v>
      </c>
      <c r="B41" s="239" t="s">
        <v>494</v>
      </c>
      <c r="C41" s="240">
        <v>0</v>
      </c>
      <c r="D41" s="240">
        <v>0</v>
      </c>
      <c r="E41" s="240">
        <v>0</v>
      </c>
      <c r="F41" s="240">
        <v>0</v>
      </c>
      <c r="G41" s="240">
        <v>0</v>
      </c>
      <c r="H41" s="240">
        <v>3601</v>
      </c>
      <c r="I41" s="240">
        <v>0</v>
      </c>
      <c r="J41" s="240">
        <v>0</v>
      </c>
      <c r="K41" s="240">
        <v>0</v>
      </c>
      <c r="L41" s="240">
        <v>0</v>
      </c>
      <c r="M41" s="240">
        <v>0</v>
      </c>
      <c r="N41" s="240">
        <v>0</v>
      </c>
      <c r="O41" s="240">
        <v>0</v>
      </c>
      <c r="P41" s="240">
        <v>0</v>
      </c>
      <c r="Q41" s="240">
        <v>0</v>
      </c>
      <c r="R41" s="240">
        <v>0</v>
      </c>
      <c r="S41" s="240">
        <v>0</v>
      </c>
      <c r="T41" s="240">
        <v>0</v>
      </c>
      <c r="U41" s="240">
        <v>0</v>
      </c>
      <c r="V41" s="240">
        <v>0</v>
      </c>
      <c r="W41" s="240">
        <v>0</v>
      </c>
      <c r="X41" s="240">
        <v>0</v>
      </c>
      <c r="Y41" s="240">
        <v>0</v>
      </c>
      <c r="Z41" s="240">
        <v>0</v>
      </c>
      <c r="AA41" s="240">
        <v>0</v>
      </c>
      <c r="AB41" s="240">
        <v>0</v>
      </c>
      <c r="AC41" s="240">
        <v>0</v>
      </c>
      <c r="AD41" s="240">
        <v>0</v>
      </c>
      <c r="AE41" s="240">
        <v>0</v>
      </c>
      <c r="AF41" s="240">
        <v>0</v>
      </c>
      <c r="AG41" s="240">
        <v>0</v>
      </c>
      <c r="AH41" s="240">
        <v>0</v>
      </c>
      <c r="AI41" s="240">
        <v>0</v>
      </c>
      <c r="AJ41" s="240">
        <v>1</v>
      </c>
      <c r="AK41" s="240">
        <v>0</v>
      </c>
      <c r="AL41" s="240">
        <v>2537</v>
      </c>
      <c r="AM41" s="240">
        <v>0</v>
      </c>
      <c r="AN41" s="240">
        <v>0</v>
      </c>
      <c r="AO41" s="240">
        <v>0</v>
      </c>
      <c r="AP41" s="240">
        <v>0</v>
      </c>
      <c r="AQ41" s="240">
        <v>0</v>
      </c>
      <c r="AR41" s="240">
        <v>0</v>
      </c>
      <c r="AS41" s="240">
        <v>0</v>
      </c>
      <c r="AT41" s="240">
        <v>0</v>
      </c>
      <c r="AU41" s="240">
        <v>0</v>
      </c>
      <c r="AV41" s="240">
        <v>0</v>
      </c>
      <c r="AW41" s="240">
        <v>0</v>
      </c>
      <c r="AX41" s="240">
        <v>0</v>
      </c>
      <c r="AY41" s="240">
        <v>4747</v>
      </c>
      <c r="AZ41" s="240">
        <v>0</v>
      </c>
      <c r="BA41" s="240">
        <v>0</v>
      </c>
      <c r="BB41" s="240">
        <v>0</v>
      </c>
      <c r="BC41" s="240">
        <v>1041</v>
      </c>
      <c r="BD41" s="240">
        <v>5</v>
      </c>
      <c r="BE41" s="240">
        <v>0</v>
      </c>
      <c r="BF41" s="240">
        <v>0</v>
      </c>
      <c r="BG41" s="240">
        <v>0</v>
      </c>
      <c r="BH41" s="240">
        <v>4616</v>
      </c>
      <c r="BI41" s="240">
        <v>0</v>
      </c>
      <c r="BJ41" s="240">
        <v>0</v>
      </c>
      <c r="BK41" s="240">
        <v>0</v>
      </c>
      <c r="BL41" s="240">
        <v>3</v>
      </c>
      <c r="BM41" s="240">
        <v>0</v>
      </c>
      <c r="BN41" s="240">
        <v>0</v>
      </c>
      <c r="BO41" s="243">
        <v>16551</v>
      </c>
      <c r="BP41" s="242">
        <v>0</v>
      </c>
      <c r="BQ41" s="240">
        <v>9173</v>
      </c>
      <c r="BR41" s="240">
        <v>0</v>
      </c>
      <c r="BS41" s="240">
        <v>2472</v>
      </c>
      <c r="BT41" s="240">
        <v>11427</v>
      </c>
      <c r="BU41" s="240">
        <v>99</v>
      </c>
      <c r="BV41" s="243">
        <v>23171</v>
      </c>
      <c r="BW41" s="241">
        <v>39722</v>
      </c>
      <c r="BX41" s="242">
        <v>61</v>
      </c>
      <c r="BY41" s="240">
        <v>4336</v>
      </c>
      <c r="BZ41" s="240">
        <v>4</v>
      </c>
      <c r="CA41" s="240">
        <v>0</v>
      </c>
      <c r="CB41" s="240">
        <v>0</v>
      </c>
      <c r="CC41" s="240">
        <v>25</v>
      </c>
      <c r="CD41" s="240">
        <v>154</v>
      </c>
      <c r="CE41" s="240">
        <v>0</v>
      </c>
      <c r="CF41" s="243">
        <v>4580</v>
      </c>
      <c r="CG41" s="243">
        <v>27751</v>
      </c>
      <c r="CH41" s="243">
        <v>44302</v>
      </c>
      <c r="CI41" s="240">
        <v>-556</v>
      </c>
      <c r="CJ41" s="240">
        <v>-29903</v>
      </c>
      <c r="CK41" s="240">
        <v>-7308</v>
      </c>
      <c r="CL41" s="240">
        <v>0</v>
      </c>
      <c r="CM41" s="240">
        <v>-5</v>
      </c>
      <c r="CN41" s="240">
        <v>-1</v>
      </c>
      <c r="CO41" s="240">
        <v>-3</v>
      </c>
      <c r="CP41" s="240">
        <v>0</v>
      </c>
      <c r="CQ41" s="243">
        <v>-37776</v>
      </c>
      <c r="CR41" s="243">
        <v>-10025</v>
      </c>
      <c r="CS41" s="243">
        <v>6526</v>
      </c>
    </row>
    <row r="42" spans="1:97" s="210" customFormat="1" ht="12.75" customHeight="1" x14ac:dyDescent="0.2">
      <c r="A42" s="221" t="s">
        <v>270</v>
      </c>
      <c r="B42" s="232" t="s">
        <v>495</v>
      </c>
      <c r="C42" s="233">
        <v>0</v>
      </c>
      <c r="D42" s="233">
        <v>2</v>
      </c>
      <c r="E42" s="233">
        <v>19</v>
      </c>
      <c r="F42" s="233">
        <v>5</v>
      </c>
      <c r="G42" s="233">
        <v>2</v>
      </c>
      <c r="H42" s="233">
        <v>797</v>
      </c>
      <c r="I42" s="233">
        <v>17</v>
      </c>
      <c r="J42" s="233">
        <v>19</v>
      </c>
      <c r="K42" s="233">
        <v>13</v>
      </c>
      <c r="L42" s="233">
        <v>43</v>
      </c>
      <c r="M42" s="233">
        <v>0</v>
      </c>
      <c r="N42" s="233">
        <v>38</v>
      </c>
      <c r="O42" s="233">
        <v>59</v>
      </c>
      <c r="P42" s="233">
        <v>0</v>
      </c>
      <c r="Q42" s="233">
        <v>0</v>
      </c>
      <c r="R42" s="233">
        <v>23</v>
      </c>
      <c r="S42" s="233">
        <v>12</v>
      </c>
      <c r="T42" s="233">
        <v>8</v>
      </c>
      <c r="U42" s="233">
        <v>20</v>
      </c>
      <c r="V42" s="233">
        <v>2</v>
      </c>
      <c r="W42" s="233">
        <v>0</v>
      </c>
      <c r="X42" s="233">
        <v>0</v>
      </c>
      <c r="Y42" s="233">
        <v>3</v>
      </c>
      <c r="Z42" s="233">
        <v>2</v>
      </c>
      <c r="AA42" s="233">
        <v>0</v>
      </c>
      <c r="AB42" s="233">
        <v>1</v>
      </c>
      <c r="AC42" s="233">
        <v>0</v>
      </c>
      <c r="AD42" s="233">
        <v>0</v>
      </c>
      <c r="AE42" s="233">
        <v>4</v>
      </c>
      <c r="AF42" s="233">
        <v>0</v>
      </c>
      <c r="AG42" s="233">
        <v>2</v>
      </c>
      <c r="AH42" s="233">
        <v>0</v>
      </c>
      <c r="AI42" s="233">
        <v>1</v>
      </c>
      <c r="AJ42" s="233">
        <v>7</v>
      </c>
      <c r="AK42" s="233">
        <v>0</v>
      </c>
      <c r="AL42" s="233">
        <v>3</v>
      </c>
      <c r="AM42" s="233">
        <v>24</v>
      </c>
      <c r="AN42" s="233">
        <v>0</v>
      </c>
      <c r="AO42" s="233">
        <v>64</v>
      </c>
      <c r="AP42" s="233">
        <v>79</v>
      </c>
      <c r="AQ42" s="233">
        <v>220</v>
      </c>
      <c r="AR42" s="233">
        <v>69</v>
      </c>
      <c r="AS42" s="233">
        <v>0</v>
      </c>
      <c r="AT42" s="233">
        <v>15</v>
      </c>
      <c r="AU42" s="233">
        <v>8</v>
      </c>
      <c r="AV42" s="233">
        <v>79</v>
      </c>
      <c r="AW42" s="233">
        <v>10</v>
      </c>
      <c r="AX42" s="233">
        <v>2</v>
      </c>
      <c r="AY42" s="233">
        <v>26</v>
      </c>
      <c r="AZ42" s="233">
        <v>0</v>
      </c>
      <c r="BA42" s="233">
        <v>53</v>
      </c>
      <c r="BB42" s="233">
        <v>74</v>
      </c>
      <c r="BC42" s="233">
        <v>146</v>
      </c>
      <c r="BD42" s="233">
        <v>302</v>
      </c>
      <c r="BE42" s="233">
        <v>73</v>
      </c>
      <c r="BF42" s="233">
        <v>43</v>
      </c>
      <c r="BG42" s="233">
        <v>64</v>
      </c>
      <c r="BH42" s="233">
        <v>651</v>
      </c>
      <c r="BI42" s="233">
        <v>37</v>
      </c>
      <c r="BJ42" s="233">
        <v>83</v>
      </c>
      <c r="BK42" s="233">
        <v>126</v>
      </c>
      <c r="BL42" s="233">
        <v>145</v>
      </c>
      <c r="BM42" s="233">
        <v>534</v>
      </c>
      <c r="BN42" s="233">
        <v>7</v>
      </c>
      <c r="BO42" s="236">
        <v>4036</v>
      </c>
      <c r="BP42" s="235">
        <v>354</v>
      </c>
      <c r="BQ42" s="233">
        <v>4707</v>
      </c>
      <c r="BR42" s="233">
        <v>0</v>
      </c>
      <c r="BS42" s="233">
        <v>479</v>
      </c>
      <c r="BT42" s="233">
        <v>1597</v>
      </c>
      <c r="BU42" s="233">
        <v>51</v>
      </c>
      <c r="BV42" s="236">
        <v>7188</v>
      </c>
      <c r="BW42" s="234">
        <v>11224</v>
      </c>
      <c r="BX42" s="235">
        <v>8</v>
      </c>
      <c r="BY42" s="233">
        <v>144</v>
      </c>
      <c r="BZ42" s="233">
        <v>0</v>
      </c>
      <c r="CA42" s="233">
        <v>0</v>
      </c>
      <c r="CB42" s="233">
        <v>0</v>
      </c>
      <c r="CC42" s="233">
        <v>0</v>
      </c>
      <c r="CD42" s="233">
        <v>46</v>
      </c>
      <c r="CE42" s="233">
        <v>0</v>
      </c>
      <c r="CF42" s="236">
        <v>198</v>
      </c>
      <c r="CG42" s="236">
        <v>7386</v>
      </c>
      <c r="CH42" s="236">
        <v>11422</v>
      </c>
      <c r="CI42" s="233">
        <v>-2891</v>
      </c>
      <c r="CJ42" s="233">
        <v>-4944</v>
      </c>
      <c r="CK42" s="233">
        <v>-2941</v>
      </c>
      <c r="CL42" s="233">
        <v>-7</v>
      </c>
      <c r="CM42" s="233">
        <v>-1</v>
      </c>
      <c r="CN42" s="233">
        <v>0</v>
      </c>
      <c r="CO42" s="233">
        <v>0</v>
      </c>
      <c r="CP42" s="233">
        <v>0</v>
      </c>
      <c r="CQ42" s="236">
        <v>-10784</v>
      </c>
      <c r="CR42" s="236">
        <v>-3398</v>
      </c>
      <c r="CS42" s="236">
        <v>638</v>
      </c>
    </row>
    <row r="43" spans="1:97" s="210" customFormat="1" ht="12.75" customHeight="1" x14ac:dyDescent="0.2">
      <c r="A43" s="221" t="s">
        <v>272</v>
      </c>
      <c r="B43" s="232" t="s">
        <v>496</v>
      </c>
      <c r="C43" s="233">
        <v>2</v>
      </c>
      <c r="D43" s="233">
        <v>26</v>
      </c>
      <c r="E43" s="233">
        <v>581</v>
      </c>
      <c r="F43" s="233">
        <v>0</v>
      </c>
      <c r="G43" s="233">
        <v>23</v>
      </c>
      <c r="H43" s="233">
        <v>0</v>
      </c>
      <c r="I43" s="233">
        <v>0</v>
      </c>
      <c r="J43" s="233">
        <v>0</v>
      </c>
      <c r="K43" s="233">
        <v>0</v>
      </c>
      <c r="L43" s="233">
        <v>0</v>
      </c>
      <c r="M43" s="233">
        <v>0</v>
      </c>
      <c r="N43" s="233">
        <v>0</v>
      </c>
      <c r="O43" s="233">
        <v>166</v>
      </c>
      <c r="P43" s="233">
        <v>41</v>
      </c>
      <c r="Q43" s="233">
        <v>0</v>
      </c>
      <c r="R43" s="233">
        <v>0</v>
      </c>
      <c r="S43" s="233">
        <v>120</v>
      </c>
      <c r="T43" s="233">
        <v>0</v>
      </c>
      <c r="U43" s="233">
        <v>1551</v>
      </c>
      <c r="V43" s="233">
        <v>0</v>
      </c>
      <c r="W43" s="233">
        <v>0</v>
      </c>
      <c r="X43" s="233">
        <v>252</v>
      </c>
      <c r="Y43" s="233">
        <v>10</v>
      </c>
      <c r="Z43" s="233">
        <v>0</v>
      </c>
      <c r="AA43" s="233">
        <v>0</v>
      </c>
      <c r="AB43" s="233">
        <v>8</v>
      </c>
      <c r="AC43" s="233">
        <v>0</v>
      </c>
      <c r="AD43" s="233">
        <v>0</v>
      </c>
      <c r="AE43" s="233">
        <v>17</v>
      </c>
      <c r="AF43" s="233">
        <v>0</v>
      </c>
      <c r="AG43" s="233">
        <v>6</v>
      </c>
      <c r="AH43" s="233">
        <v>0</v>
      </c>
      <c r="AI43" s="233">
        <v>0</v>
      </c>
      <c r="AJ43" s="233">
        <v>0</v>
      </c>
      <c r="AK43" s="233">
        <v>0</v>
      </c>
      <c r="AL43" s="233">
        <v>2</v>
      </c>
      <c r="AM43" s="233">
        <v>0</v>
      </c>
      <c r="AN43" s="233">
        <v>0</v>
      </c>
      <c r="AO43" s="233">
        <v>0</v>
      </c>
      <c r="AP43" s="233">
        <v>0</v>
      </c>
      <c r="AQ43" s="233">
        <v>19</v>
      </c>
      <c r="AR43" s="233">
        <v>0</v>
      </c>
      <c r="AS43" s="233">
        <v>42</v>
      </c>
      <c r="AT43" s="233">
        <v>89</v>
      </c>
      <c r="AU43" s="233">
        <v>0</v>
      </c>
      <c r="AV43" s="233">
        <v>0</v>
      </c>
      <c r="AW43" s="233">
        <v>0</v>
      </c>
      <c r="AX43" s="233">
        <v>0</v>
      </c>
      <c r="AY43" s="233">
        <v>30</v>
      </c>
      <c r="AZ43" s="233">
        <v>0</v>
      </c>
      <c r="BA43" s="233">
        <v>0</v>
      </c>
      <c r="BB43" s="233">
        <v>0</v>
      </c>
      <c r="BC43" s="233">
        <v>0</v>
      </c>
      <c r="BD43" s="233">
        <v>0</v>
      </c>
      <c r="BE43" s="233">
        <v>0</v>
      </c>
      <c r="BF43" s="233">
        <v>0</v>
      </c>
      <c r="BG43" s="233">
        <v>0</v>
      </c>
      <c r="BH43" s="233">
        <v>0</v>
      </c>
      <c r="BI43" s="233">
        <v>0</v>
      </c>
      <c r="BJ43" s="233">
        <v>3</v>
      </c>
      <c r="BK43" s="233">
        <v>0</v>
      </c>
      <c r="BL43" s="233">
        <v>0</v>
      </c>
      <c r="BM43" s="233">
        <v>0</v>
      </c>
      <c r="BN43" s="233">
        <v>0</v>
      </c>
      <c r="BO43" s="236">
        <v>2988</v>
      </c>
      <c r="BP43" s="235">
        <v>0</v>
      </c>
      <c r="BQ43" s="233">
        <v>273</v>
      </c>
      <c r="BR43" s="233">
        <v>0</v>
      </c>
      <c r="BS43" s="233">
        <v>0</v>
      </c>
      <c r="BT43" s="233">
        <v>0</v>
      </c>
      <c r="BU43" s="233">
        <v>0</v>
      </c>
      <c r="BV43" s="236">
        <v>273</v>
      </c>
      <c r="BW43" s="234">
        <v>3261</v>
      </c>
      <c r="BX43" s="235">
        <v>0</v>
      </c>
      <c r="BY43" s="233">
        <v>1392</v>
      </c>
      <c r="BZ43" s="233">
        <v>12</v>
      </c>
      <c r="CA43" s="233">
        <v>0</v>
      </c>
      <c r="CB43" s="233">
        <v>0</v>
      </c>
      <c r="CC43" s="233">
        <v>0</v>
      </c>
      <c r="CD43" s="233">
        <v>4</v>
      </c>
      <c r="CE43" s="233">
        <v>0</v>
      </c>
      <c r="CF43" s="236">
        <v>1408</v>
      </c>
      <c r="CG43" s="236">
        <v>1681</v>
      </c>
      <c r="CH43" s="236">
        <v>4669</v>
      </c>
      <c r="CI43" s="233">
        <v>0</v>
      </c>
      <c r="CJ43" s="233">
        <v>-1896</v>
      </c>
      <c r="CK43" s="233">
        <v>-152</v>
      </c>
      <c r="CL43" s="233">
        <v>0</v>
      </c>
      <c r="CM43" s="233">
        <v>0</v>
      </c>
      <c r="CN43" s="233">
        <v>0</v>
      </c>
      <c r="CO43" s="233">
        <v>0</v>
      </c>
      <c r="CP43" s="233">
        <v>0</v>
      </c>
      <c r="CQ43" s="236">
        <v>-2048</v>
      </c>
      <c r="CR43" s="236">
        <v>-367</v>
      </c>
      <c r="CS43" s="236">
        <v>2621</v>
      </c>
    </row>
    <row r="44" spans="1:97" s="210" customFormat="1" ht="12.75" customHeight="1" x14ac:dyDescent="0.2">
      <c r="A44" s="221" t="s">
        <v>274</v>
      </c>
      <c r="B44" s="232" t="s">
        <v>497</v>
      </c>
      <c r="C44" s="233">
        <v>0</v>
      </c>
      <c r="D44" s="233">
        <v>0</v>
      </c>
      <c r="E44" s="233">
        <v>0</v>
      </c>
      <c r="F44" s="233">
        <v>0</v>
      </c>
      <c r="G44" s="233">
        <v>0</v>
      </c>
      <c r="H44" s="233">
        <v>0</v>
      </c>
      <c r="I44" s="233">
        <v>0</v>
      </c>
      <c r="J44" s="233">
        <v>0</v>
      </c>
      <c r="K44" s="233">
        <v>0</v>
      </c>
      <c r="L44" s="233">
        <v>0</v>
      </c>
      <c r="M44" s="233">
        <v>0</v>
      </c>
      <c r="N44" s="233">
        <v>0</v>
      </c>
      <c r="O44" s="233">
        <v>0</v>
      </c>
      <c r="P44" s="233">
        <v>0</v>
      </c>
      <c r="Q44" s="233">
        <v>0</v>
      </c>
      <c r="R44" s="233">
        <v>0</v>
      </c>
      <c r="S44" s="233">
        <v>0</v>
      </c>
      <c r="T44" s="233">
        <v>0</v>
      </c>
      <c r="U44" s="233">
        <v>0</v>
      </c>
      <c r="V44" s="233">
        <v>0</v>
      </c>
      <c r="W44" s="233">
        <v>0</v>
      </c>
      <c r="X44" s="233">
        <v>0</v>
      </c>
      <c r="Y44" s="233">
        <v>0</v>
      </c>
      <c r="Z44" s="233">
        <v>0</v>
      </c>
      <c r="AA44" s="233">
        <v>0</v>
      </c>
      <c r="AB44" s="233">
        <v>0</v>
      </c>
      <c r="AC44" s="233">
        <v>0</v>
      </c>
      <c r="AD44" s="233">
        <v>0</v>
      </c>
      <c r="AE44" s="233">
        <v>0</v>
      </c>
      <c r="AF44" s="233">
        <v>0</v>
      </c>
      <c r="AG44" s="233">
        <v>0</v>
      </c>
      <c r="AH44" s="233">
        <v>0</v>
      </c>
      <c r="AI44" s="233">
        <v>0</v>
      </c>
      <c r="AJ44" s="233">
        <v>0</v>
      </c>
      <c r="AK44" s="233">
        <v>0</v>
      </c>
      <c r="AL44" s="233">
        <v>0</v>
      </c>
      <c r="AM44" s="233">
        <v>0</v>
      </c>
      <c r="AN44" s="233">
        <v>0</v>
      </c>
      <c r="AO44" s="233">
        <v>0</v>
      </c>
      <c r="AP44" s="233">
        <v>0</v>
      </c>
      <c r="AQ44" s="233">
        <v>0</v>
      </c>
      <c r="AR44" s="233">
        <v>0</v>
      </c>
      <c r="AS44" s="233">
        <v>0</v>
      </c>
      <c r="AT44" s="233">
        <v>0</v>
      </c>
      <c r="AU44" s="233">
        <v>0</v>
      </c>
      <c r="AV44" s="233">
        <v>0</v>
      </c>
      <c r="AW44" s="233">
        <v>0</v>
      </c>
      <c r="AX44" s="233">
        <v>0</v>
      </c>
      <c r="AY44" s="233">
        <v>0</v>
      </c>
      <c r="AZ44" s="233">
        <v>0</v>
      </c>
      <c r="BA44" s="233">
        <v>0</v>
      </c>
      <c r="BB44" s="233">
        <v>0</v>
      </c>
      <c r="BC44" s="233">
        <v>0</v>
      </c>
      <c r="BD44" s="233">
        <v>0</v>
      </c>
      <c r="BE44" s="233">
        <v>0</v>
      </c>
      <c r="BF44" s="233">
        <v>0</v>
      </c>
      <c r="BG44" s="233">
        <v>0</v>
      </c>
      <c r="BH44" s="233">
        <v>0</v>
      </c>
      <c r="BI44" s="233">
        <v>0</v>
      </c>
      <c r="BJ44" s="233">
        <v>0</v>
      </c>
      <c r="BK44" s="233">
        <v>0</v>
      </c>
      <c r="BL44" s="233">
        <v>0</v>
      </c>
      <c r="BM44" s="233">
        <v>0</v>
      </c>
      <c r="BN44" s="233">
        <v>0</v>
      </c>
      <c r="BO44" s="236">
        <v>0</v>
      </c>
      <c r="BP44" s="235">
        <v>0</v>
      </c>
      <c r="BQ44" s="233">
        <v>0</v>
      </c>
      <c r="BR44" s="233">
        <v>0</v>
      </c>
      <c r="BS44" s="233">
        <v>10525</v>
      </c>
      <c r="BT44" s="233">
        <v>45439</v>
      </c>
      <c r="BU44" s="233">
        <v>0</v>
      </c>
      <c r="BV44" s="236">
        <v>55964</v>
      </c>
      <c r="BW44" s="234">
        <v>55964</v>
      </c>
      <c r="BX44" s="235">
        <v>0</v>
      </c>
      <c r="BY44" s="233">
        <v>0</v>
      </c>
      <c r="BZ44" s="233">
        <v>0</v>
      </c>
      <c r="CA44" s="233">
        <v>0</v>
      </c>
      <c r="CB44" s="233">
        <v>0</v>
      </c>
      <c r="CC44" s="233">
        <v>0</v>
      </c>
      <c r="CD44" s="233">
        <v>0</v>
      </c>
      <c r="CE44" s="233">
        <v>0</v>
      </c>
      <c r="CF44" s="236">
        <v>0</v>
      </c>
      <c r="CG44" s="236">
        <v>55964</v>
      </c>
      <c r="CH44" s="236">
        <v>55964</v>
      </c>
      <c r="CI44" s="233">
        <v>0</v>
      </c>
      <c r="CJ44" s="233">
        <v>0</v>
      </c>
      <c r="CK44" s="233">
        <v>0</v>
      </c>
      <c r="CL44" s="233">
        <v>0</v>
      </c>
      <c r="CM44" s="233">
        <v>0</v>
      </c>
      <c r="CN44" s="233">
        <v>0</v>
      </c>
      <c r="CO44" s="233">
        <v>0</v>
      </c>
      <c r="CP44" s="233">
        <v>0</v>
      </c>
      <c r="CQ44" s="236">
        <v>0</v>
      </c>
      <c r="CR44" s="236">
        <v>55964</v>
      </c>
      <c r="CS44" s="236">
        <v>55964</v>
      </c>
    </row>
    <row r="45" spans="1:97" s="210" customFormat="1" ht="12.75" customHeight="1" x14ac:dyDescent="0.2">
      <c r="A45" s="244" t="s">
        <v>275</v>
      </c>
      <c r="B45" s="245" t="s">
        <v>498</v>
      </c>
      <c r="C45" s="246">
        <v>5</v>
      </c>
      <c r="D45" s="246">
        <v>195</v>
      </c>
      <c r="E45" s="246">
        <v>108</v>
      </c>
      <c r="F45" s="246">
        <v>10</v>
      </c>
      <c r="G45" s="246">
        <v>10</v>
      </c>
      <c r="H45" s="246">
        <v>20</v>
      </c>
      <c r="I45" s="246">
        <v>25</v>
      </c>
      <c r="J45" s="246">
        <v>27</v>
      </c>
      <c r="K45" s="246">
        <v>63</v>
      </c>
      <c r="L45" s="246">
        <v>17</v>
      </c>
      <c r="M45" s="246">
        <v>7</v>
      </c>
      <c r="N45" s="246">
        <v>38</v>
      </c>
      <c r="O45" s="246">
        <v>7</v>
      </c>
      <c r="P45" s="246">
        <v>3</v>
      </c>
      <c r="Q45" s="246">
        <v>1</v>
      </c>
      <c r="R45" s="246">
        <v>2</v>
      </c>
      <c r="S45" s="246">
        <v>8</v>
      </c>
      <c r="T45" s="246">
        <v>2</v>
      </c>
      <c r="U45" s="246">
        <v>174</v>
      </c>
      <c r="V45" s="246">
        <v>26</v>
      </c>
      <c r="W45" s="246">
        <v>3</v>
      </c>
      <c r="X45" s="246">
        <v>4</v>
      </c>
      <c r="Y45" s="246">
        <v>30</v>
      </c>
      <c r="Z45" s="246">
        <v>22</v>
      </c>
      <c r="AA45" s="246">
        <v>0</v>
      </c>
      <c r="AB45" s="246">
        <v>15</v>
      </c>
      <c r="AC45" s="246">
        <v>0</v>
      </c>
      <c r="AD45" s="246">
        <v>0</v>
      </c>
      <c r="AE45" s="246">
        <v>18</v>
      </c>
      <c r="AF45" s="246">
        <v>0</v>
      </c>
      <c r="AG45" s="246">
        <v>3</v>
      </c>
      <c r="AH45" s="246">
        <v>0</v>
      </c>
      <c r="AI45" s="246">
        <v>13</v>
      </c>
      <c r="AJ45" s="246">
        <v>28</v>
      </c>
      <c r="AK45" s="246">
        <v>0</v>
      </c>
      <c r="AL45" s="246">
        <v>4</v>
      </c>
      <c r="AM45" s="246">
        <v>1</v>
      </c>
      <c r="AN45" s="246">
        <v>0</v>
      </c>
      <c r="AO45" s="246">
        <v>30</v>
      </c>
      <c r="AP45" s="246">
        <v>7</v>
      </c>
      <c r="AQ45" s="246">
        <v>27</v>
      </c>
      <c r="AR45" s="246">
        <v>6</v>
      </c>
      <c r="AS45" s="246">
        <v>71</v>
      </c>
      <c r="AT45" s="246">
        <v>512</v>
      </c>
      <c r="AU45" s="246">
        <v>20</v>
      </c>
      <c r="AV45" s="246">
        <v>539</v>
      </c>
      <c r="AW45" s="246">
        <v>93</v>
      </c>
      <c r="AX45" s="246">
        <v>1562</v>
      </c>
      <c r="AY45" s="246">
        <v>389</v>
      </c>
      <c r="AZ45" s="246">
        <v>7</v>
      </c>
      <c r="BA45" s="246">
        <v>133</v>
      </c>
      <c r="BB45" s="246">
        <v>13</v>
      </c>
      <c r="BC45" s="246">
        <v>357</v>
      </c>
      <c r="BD45" s="246">
        <v>276</v>
      </c>
      <c r="BE45" s="246">
        <v>212</v>
      </c>
      <c r="BF45" s="246">
        <v>23</v>
      </c>
      <c r="BG45" s="246">
        <v>21</v>
      </c>
      <c r="BH45" s="246">
        <v>122</v>
      </c>
      <c r="BI45" s="246">
        <v>21</v>
      </c>
      <c r="BJ45" s="246">
        <v>47</v>
      </c>
      <c r="BK45" s="246">
        <v>54</v>
      </c>
      <c r="BL45" s="246">
        <v>39</v>
      </c>
      <c r="BM45" s="246">
        <v>0</v>
      </c>
      <c r="BN45" s="246">
        <v>0</v>
      </c>
      <c r="BO45" s="249">
        <v>5470</v>
      </c>
      <c r="BP45" s="248">
        <v>0</v>
      </c>
      <c r="BQ45" s="246">
        <v>0</v>
      </c>
      <c r="BR45" s="246">
        <v>0</v>
      </c>
      <c r="BS45" s="246">
        <v>4800</v>
      </c>
      <c r="BT45" s="246">
        <v>9142</v>
      </c>
      <c r="BU45" s="246">
        <v>0</v>
      </c>
      <c r="BV45" s="249">
        <v>13942</v>
      </c>
      <c r="BW45" s="247">
        <v>19412</v>
      </c>
      <c r="BX45" s="248">
        <v>0</v>
      </c>
      <c r="BY45" s="246">
        <v>0</v>
      </c>
      <c r="BZ45" s="246">
        <v>0</v>
      </c>
      <c r="CA45" s="246">
        <v>0</v>
      </c>
      <c r="CB45" s="246">
        <v>0</v>
      </c>
      <c r="CC45" s="246">
        <v>0</v>
      </c>
      <c r="CD45" s="246">
        <v>0</v>
      </c>
      <c r="CE45" s="246">
        <v>0</v>
      </c>
      <c r="CF45" s="249">
        <v>0</v>
      </c>
      <c r="CG45" s="249">
        <v>13942</v>
      </c>
      <c r="CH45" s="249">
        <v>19412</v>
      </c>
      <c r="CI45" s="246">
        <v>0</v>
      </c>
      <c r="CJ45" s="246">
        <v>0</v>
      </c>
      <c r="CK45" s="246">
        <v>0</v>
      </c>
      <c r="CL45" s="246">
        <v>0</v>
      </c>
      <c r="CM45" s="246">
        <v>0</v>
      </c>
      <c r="CN45" s="246">
        <v>0</v>
      </c>
      <c r="CO45" s="246">
        <v>0</v>
      </c>
      <c r="CP45" s="246">
        <v>0</v>
      </c>
      <c r="CQ45" s="249">
        <v>0</v>
      </c>
      <c r="CR45" s="249">
        <v>13942</v>
      </c>
      <c r="CS45" s="249">
        <v>19412</v>
      </c>
    </row>
    <row r="46" spans="1:97" s="210" customFormat="1" ht="12.75" customHeight="1" x14ac:dyDescent="0.2">
      <c r="A46" s="221" t="s">
        <v>276</v>
      </c>
      <c r="B46" s="232" t="s">
        <v>499</v>
      </c>
      <c r="C46" s="233">
        <v>0</v>
      </c>
      <c r="D46" s="233">
        <v>0</v>
      </c>
      <c r="E46" s="233">
        <v>0</v>
      </c>
      <c r="F46" s="233">
        <v>0</v>
      </c>
      <c r="G46" s="233">
        <v>0</v>
      </c>
      <c r="H46" s="233">
        <v>0</v>
      </c>
      <c r="I46" s="233">
        <v>0</v>
      </c>
      <c r="J46" s="233">
        <v>0</v>
      </c>
      <c r="K46" s="233">
        <v>0</v>
      </c>
      <c r="L46" s="233">
        <v>0</v>
      </c>
      <c r="M46" s="233">
        <v>0</v>
      </c>
      <c r="N46" s="233">
        <v>0</v>
      </c>
      <c r="O46" s="233">
        <v>0</v>
      </c>
      <c r="P46" s="233">
        <v>0</v>
      </c>
      <c r="Q46" s="233">
        <v>0</v>
      </c>
      <c r="R46" s="233">
        <v>0</v>
      </c>
      <c r="S46" s="233">
        <v>0</v>
      </c>
      <c r="T46" s="233">
        <v>0</v>
      </c>
      <c r="U46" s="233">
        <v>0</v>
      </c>
      <c r="V46" s="233">
        <v>0</v>
      </c>
      <c r="W46" s="233">
        <v>0</v>
      </c>
      <c r="X46" s="233">
        <v>0</v>
      </c>
      <c r="Y46" s="233">
        <v>0</v>
      </c>
      <c r="Z46" s="233">
        <v>0</v>
      </c>
      <c r="AA46" s="233">
        <v>0</v>
      </c>
      <c r="AB46" s="233">
        <v>0</v>
      </c>
      <c r="AC46" s="233">
        <v>0</v>
      </c>
      <c r="AD46" s="233">
        <v>0</v>
      </c>
      <c r="AE46" s="233">
        <v>0</v>
      </c>
      <c r="AF46" s="233">
        <v>0</v>
      </c>
      <c r="AG46" s="233">
        <v>0</v>
      </c>
      <c r="AH46" s="233">
        <v>0</v>
      </c>
      <c r="AI46" s="233">
        <v>0</v>
      </c>
      <c r="AJ46" s="233">
        <v>0</v>
      </c>
      <c r="AK46" s="233">
        <v>0</v>
      </c>
      <c r="AL46" s="233">
        <v>0</v>
      </c>
      <c r="AM46" s="233">
        <v>0</v>
      </c>
      <c r="AN46" s="233">
        <v>0</v>
      </c>
      <c r="AO46" s="233">
        <v>0</v>
      </c>
      <c r="AP46" s="233">
        <v>0</v>
      </c>
      <c r="AQ46" s="233">
        <v>0</v>
      </c>
      <c r="AR46" s="233">
        <v>0</v>
      </c>
      <c r="AS46" s="233">
        <v>0</v>
      </c>
      <c r="AT46" s="233">
        <v>0</v>
      </c>
      <c r="AU46" s="233">
        <v>0</v>
      </c>
      <c r="AV46" s="233">
        <v>0</v>
      </c>
      <c r="AW46" s="233">
        <v>0</v>
      </c>
      <c r="AX46" s="233">
        <v>0</v>
      </c>
      <c r="AY46" s="233">
        <v>0</v>
      </c>
      <c r="AZ46" s="233">
        <v>0</v>
      </c>
      <c r="BA46" s="233">
        <v>0</v>
      </c>
      <c r="BB46" s="233">
        <v>0</v>
      </c>
      <c r="BC46" s="233">
        <v>0</v>
      </c>
      <c r="BD46" s="233">
        <v>0</v>
      </c>
      <c r="BE46" s="233">
        <v>0</v>
      </c>
      <c r="BF46" s="233">
        <v>0</v>
      </c>
      <c r="BG46" s="233">
        <v>0</v>
      </c>
      <c r="BH46" s="233">
        <v>0</v>
      </c>
      <c r="BI46" s="233">
        <v>0</v>
      </c>
      <c r="BJ46" s="233">
        <v>0</v>
      </c>
      <c r="BK46" s="233">
        <v>0</v>
      </c>
      <c r="BL46" s="233">
        <v>0</v>
      </c>
      <c r="BM46" s="233">
        <v>0</v>
      </c>
      <c r="BN46" s="233">
        <v>0</v>
      </c>
      <c r="BO46" s="236">
        <v>0</v>
      </c>
      <c r="BP46" s="235">
        <v>0</v>
      </c>
      <c r="BQ46" s="233">
        <v>0</v>
      </c>
      <c r="BR46" s="233">
        <v>0</v>
      </c>
      <c r="BS46" s="233">
        <v>80290</v>
      </c>
      <c r="BT46" s="233">
        <v>74</v>
      </c>
      <c r="BU46" s="233">
        <v>0</v>
      </c>
      <c r="BV46" s="236">
        <v>80364</v>
      </c>
      <c r="BW46" s="234">
        <v>80364</v>
      </c>
      <c r="BX46" s="235">
        <v>0</v>
      </c>
      <c r="BY46" s="233">
        <v>0</v>
      </c>
      <c r="BZ46" s="233">
        <v>0</v>
      </c>
      <c r="CA46" s="233">
        <v>0</v>
      </c>
      <c r="CB46" s="233">
        <v>0</v>
      </c>
      <c r="CC46" s="233">
        <v>0</v>
      </c>
      <c r="CD46" s="233">
        <v>0</v>
      </c>
      <c r="CE46" s="233">
        <v>0</v>
      </c>
      <c r="CF46" s="236">
        <v>0</v>
      </c>
      <c r="CG46" s="236">
        <v>80364</v>
      </c>
      <c r="CH46" s="236">
        <v>80364</v>
      </c>
      <c r="CI46" s="233">
        <v>0</v>
      </c>
      <c r="CJ46" s="233">
        <v>0</v>
      </c>
      <c r="CK46" s="233">
        <v>0</v>
      </c>
      <c r="CL46" s="233">
        <v>0</v>
      </c>
      <c r="CM46" s="233">
        <v>0</v>
      </c>
      <c r="CN46" s="233">
        <v>0</v>
      </c>
      <c r="CO46" s="233">
        <v>0</v>
      </c>
      <c r="CP46" s="233">
        <v>0</v>
      </c>
      <c r="CQ46" s="236">
        <v>0</v>
      </c>
      <c r="CR46" s="236">
        <v>80364</v>
      </c>
      <c r="CS46" s="236">
        <v>80364</v>
      </c>
    </row>
    <row r="47" spans="1:97" s="210" customFormat="1" ht="12.75" customHeight="1" x14ac:dyDescent="0.2">
      <c r="A47" s="221" t="s">
        <v>277</v>
      </c>
      <c r="B47" s="232" t="s">
        <v>500</v>
      </c>
      <c r="C47" s="233">
        <v>0</v>
      </c>
      <c r="D47" s="233">
        <v>0</v>
      </c>
      <c r="E47" s="233">
        <v>0</v>
      </c>
      <c r="F47" s="233">
        <v>0</v>
      </c>
      <c r="G47" s="233">
        <v>0</v>
      </c>
      <c r="H47" s="233">
        <v>0</v>
      </c>
      <c r="I47" s="233">
        <v>0</v>
      </c>
      <c r="J47" s="233">
        <v>0</v>
      </c>
      <c r="K47" s="233">
        <v>0</v>
      </c>
      <c r="L47" s="233">
        <v>0</v>
      </c>
      <c r="M47" s="233">
        <v>0</v>
      </c>
      <c r="N47" s="233">
        <v>0</v>
      </c>
      <c r="O47" s="233">
        <v>0</v>
      </c>
      <c r="P47" s="233">
        <v>0</v>
      </c>
      <c r="Q47" s="233">
        <v>0</v>
      </c>
      <c r="R47" s="233">
        <v>0</v>
      </c>
      <c r="S47" s="233">
        <v>0</v>
      </c>
      <c r="T47" s="233">
        <v>0</v>
      </c>
      <c r="U47" s="233">
        <v>0</v>
      </c>
      <c r="V47" s="233">
        <v>0</v>
      </c>
      <c r="W47" s="233">
        <v>0</v>
      </c>
      <c r="X47" s="233">
        <v>0</v>
      </c>
      <c r="Y47" s="233">
        <v>0</v>
      </c>
      <c r="Z47" s="233">
        <v>0</v>
      </c>
      <c r="AA47" s="233">
        <v>0</v>
      </c>
      <c r="AB47" s="233">
        <v>0</v>
      </c>
      <c r="AC47" s="233">
        <v>0</v>
      </c>
      <c r="AD47" s="233">
        <v>0</v>
      </c>
      <c r="AE47" s="233">
        <v>0</v>
      </c>
      <c r="AF47" s="233">
        <v>0</v>
      </c>
      <c r="AG47" s="233">
        <v>0</v>
      </c>
      <c r="AH47" s="233">
        <v>0</v>
      </c>
      <c r="AI47" s="233">
        <v>0</v>
      </c>
      <c r="AJ47" s="233">
        <v>0</v>
      </c>
      <c r="AK47" s="233">
        <v>0</v>
      </c>
      <c r="AL47" s="233">
        <v>0</v>
      </c>
      <c r="AM47" s="233">
        <v>0</v>
      </c>
      <c r="AN47" s="233">
        <v>0</v>
      </c>
      <c r="AO47" s="233">
        <v>0</v>
      </c>
      <c r="AP47" s="233">
        <v>0</v>
      </c>
      <c r="AQ47" s="233">
        <v>0</v>
      </c>
      <c r="AR47" s="233">
        <v>0</v>
      </c>
      <c r="AS47" s="233">
        <v>0</v>
      </c>
      <c r="AT47" s="233">
        <v>0</v>
      </c>
      <c r="AU47" s="233">
        <v>0</v>
      </c>
      <c r="AV47" s="233">
        <v>0</v>
      </c>
      <c r="AW47" s="233">
        <v>0</v>
      </c>
      <c r="AX47" s="233">
        <v>0</v>
      </c>
      <c r="AY47" s="233">
        <v>0</v>
      </c>
      <c r="AZ47" s="233">
        <v>0</v>
      </c>
      <c r="BA47" s="233">
        <v>0</v>
      </c>
      <c r="BB47" s="233">
        <v>0</v>
      </c>
      <c r="BC47" s="233">
        <v>0</v>
      </c>
      <c r="BD47" s="233">
        <v>0</v>
      </c>
      <c r="BE47" s="233">
        <v>0</v>
      </c>
      <c r="BF47" s="233">
        <v>0</v>
      </c>
      <c r="BG47" s="233">
        <v>0</v>
      </c>
      <c r="BH47" s="233">
        <v>0</v>
      </c>
      <c r="BI47" s="233">
        <v>0</v>
      </c>
      <c r="BJ47" s="233">
        <v>0</v>
      </c>
      <c r="BK47" s="233">
        <v>0</v>
      </c>
      <c r="BL47" s="233">
        <v>0</v>
      </c>
      <c r="BM47" s="233">
        <v>0</v>
      </c>
      <c r="BN47" s="233">
        <v>0</v>
      </c>
      <c r="BO47" s="236">
        <v>0</v>
      </c>
      <c r="BP47" s="235">
        <v>0</v>
      </c>
      <c r="BQ47" s="233">
        <v>0</v>
      </c>
      <c r="BR47" s="233">
        <v>0</v>
      </c>
      <c r="BS47" s="233">
        <v>7782</v>
      </c>
      <c r="BT47" s="233">
        <v>16728</v>
      </c>
      <c r="BU47" s="233">
        <v>0</v>
      </c>
      <c r="BV47" s="236">
        <v>24510</v>
      </c>
      <c r="BW47" s="234">
        <v>24510</v>
      </c>
      <c r="BX47" s="235">
        <v>0</v>
      </c>
      <c r="BY47" s="233">
        <v>0</v>
      </c>
      <c r="BZ47" s="233">
        <v>0</v>
      </c>
      <c r="CA47" s="233">
        <v>0</v>
      </c>
      <c r="CB47" s="233">
        <v>0</v>
      </c>
      <c r="CC47" s="233">
        <v>0</v>
      </c>
      <c r="CD47" s="233">
        <v>0</v>
      </c>
      <c r="CE47" s="233">
        <v>0</v>
      </c>
      <c r="CF47" s="236">
        <v>0</v>
      </c>
      <c r="CG47" s="236">
        <v>24510</v>
      </c>
      <c r="CH47" s="236">
        <v>24510</v>
      </c>
      <c r="CI47" s="233">
        <v>0</v>
      </c>
      <c r="CJ47" s="233">
        <v>0</v>
      </c>
      <c r="CK47" s="233">
        <v>0</v>
      </c>
      <c r="CL47" s="233">
        <v>0</v>
      </c>
      <c r="CM47" s="233">
        <v>0</v>
      </c>
      <c r="CN47" s="233">
        <v>0</v>
      </c>
      <c r="CO47" s="233">
        <v>0</v>
      </c>
      <c r="CP47" s="233">
        <v>0</v>
      </c>
      <c r="CQ47" s="236">
        <v>0</v>
      </c>
      <c r="CR47" s="236">
        <v>24510</v>
      </c>
      <c r="CS47" s="236">
        <v>24510</v>
      </c>
    </row>
    <row r="48" spans="1:97" s="210" customFormat="1" ht="12.75" customHeight="1" x14ac:dyDescent="0.2">
      <c r="A48" s="221" t="s">
        <v>278</v>
      </c>
      <c r="B48" s="232" t="s">
        <v>501</v>
      </c>
      <c r="C48" s="233">
        <v>20</v>
      </c>
      <c r="D48" s="233">
        <v>421</v>
      </c>
      <c r="E48" s="233">
        <v>1729</v>
      </c>
      <c r="F48" s="233">
        <v>540</v>
      </c>
      <c r="G48" s="233">
        <v>34</v>
      </c>
      <c r="H48" s="233">
        <v>232</v>
      </c>
      <c r="I48" s="233">
        <v>777</v>
      </c>
      <c r="J48" s="233">
        <v>333</v>
      </c>
      <c r="K48" s="233">
        <v>723</v>
      </c>
      <c r="L48" s="233">
        <v>1392</v>
      </c>
      <c r="M48" s="233">
        <v>175</v>
      </c>
      <c r="N48" s="233">
        <v>1553</v>
      </c>
      <c r="O48" s="233">
        <v>188</v>
      </c>
      <c r="P48" s="233">
        <v>224</v>
      </c>
      <c r="Q48" s="233">
        <v>6</v>
      </c>
      <c r="R48" s="233">
        <v>23</v>
      </c>
      <c r="S48" s="233">
        <v>201</v>
      </c>
      <c r="T48" s="233">
        <v>12</v>
      </c>
      <c r="U48" s="233">
        <v>8463</v>
      </c>
      <c r="V48" s="233">
        <v>121</v>
      </c>
      <c r="W48" s="233">
        <v>62</v>
      </c>
      <c r="X48" s="233">
        <v>207</v>
      </c>
      <c r="Y48" s="233">
        <v>1399</v>
      </c>
      <c r="Z48" s="233">
        <v>238</v>
      </c>
      <c r="AA48" s="233">
        <v>4</v>
      </c>
      <c r="AB48" s="233">
        <v>205</v>
      </c>
      <c r="AC48" s="233">
        <v>0</v>
      </c>
      <c r="AD48" s="233">
        <v>0</v>
      </c>
      <c r="AE48" s="233">
        <v>300</v>
      </c>
      <c r="AF48" s="233">
        <v>0</v>
      </c>
      <c r="AG48" s="233">
        <v>41</v>
      </c>
      <c r="AH48" s="233">
        <v>0</v>
      </c>
      <c r="AI48" s="233">
        <v>91</v>
      </c>
      <c r="AJ48" s="233">
        <v>293</v>
      </c>
      <c r="AK48" s="233">
        <v>2</v>
      </c>
      <c r="AL48" s="233">
        <v>58</v>
      </c>
      <c r="AM48" s="233">
        <v>5</v>
      </c>
      <c r="AN48" s="233">
        <v>85</v>
      </c>
      <c r="AO48" s="233">
        <v>153</v>
      </c>
      <c r="AP48" s="233">
        <v>18</v>
      </c>
      <c r="AQ48" s="233">
        <v>143</v>
      </c>
      <c r="AR48" s="233">
        <v>83</v>
      </c>
      <c r="AS48" s="233">
        <v>1171</v>
      </c>
      <c r="AT48" s="233">
        <v>969</v>
      </c>
      <c r="AU48" s="233">
        <v>701</v>
      </c>
      <c r="AV48" s="233">
        <v>4030</v>
      </c>
      <c r="AW48" s="233">
        <v>199</v>
      </c>
      <c r="AX48" s="233">
        <v>876</v>
      </c>
      <c r="AY48" s="233">
        <v>1487</v>
      </c>
      <c r="AZ48" s="233">
        <v>27</v>
      </c>
      <c r="BA48" s="233">
        <v>397</v>
      </c>
      <c r="BB48" s="233">
        <v>33</v>
      </c>
      <c r="BC48" s="233">
        <v>1697</v>
      </c>
      <c r="BD48" s="233">
        <v>2076</v>
      </c>
      <c r="BE48" s="233">
        <v>1017</v>
      </c>
      <c r="BF48" s="233">
        <v>294</v>
      </c>
      <c r="BG48" s="233">
        <v>43</v>
      </c>
      <c r="BH48" s="233">
        <v>586</v>
      </c>
      <c r="BI48" s="233">
        <v>844</v>
      </c>
      <c r="BJ48" s="233">
        <v>777</v>
      </c>
      <c r="BK48" s="233">
        <v>699</v>
      </c>
      <c r="BL48" s="233">
        <v>618</v>
      </c>
      <c r="BM48" s="233">
        <v>0</v>
      </c>
      <c r="BN48" s="233">
        <v>66</v>
      </c>
      <c r="BO48" s="236">
        <v>39161</v>
      </c>
      <c r="BP48" s="235">
        <v>11</v>
      </c>
      <c r="BQ48" s="233">
        <v>11943</v>
      </c>
      <c r="BR48" s="233">
        <v>0</v>
      </c>
      <c r="BS48" s="233">
        <v>0</v>
      </c>
      <c r="BT48" s="233">
        <v>0</v>
      </c>
      <c r="BU48" s="233">
        <v>0</v>
      </c>
      <c r="BV48" s="236">
        <v>11954</v>
      </c>
      <c r="BW48" s="234">
        <v>51115</v>
      </c>
      <c r="BX48" s="235">
        <v>2</v>
      </c>
      <c r="BY48" s="233">
        <v>13</v>
      </c>
      <c r="BZ48" s="233">
        <v>39</v>
      </c>
      <c r="CA48" s="233">
        <v>0</v>
      </c>
      <c r="CB48" s="233">
        <v>5</v>
      </c>
      <c r="CC48" s="233">
        <v>28</v>
      </c>
      <c r="CD48" s="233">
        <v>41</v>
      </c>
      <c r="CE48" s="233">
        <v>0</v>
      </c>
      <c r="CF48" s="236">
        <v>128</v>
      </c>
      <c r="CG48" s="236">
        <v>12082</v>
      </c>
      <c r="CH48" s="236">
        <v>51243</v>
      </c>
      <c r="CI48" s="233">
        <v>0</v>
      </c>
      <c r="CJ48" s="233">
        <v>-824</v>
      </c>
      <c r="CK48" s="233">
        <v>-35488</v>
      </c>
      <c r="CL48" s="233">
        <v>-4616</v>
      </c>
      <c r="CM48" s="233">
        <v>-3</v>
      </c>
      <c r="CN48" s="233">
        <v>-21</v>
      </c>
      <c r="CO48" s="233">
        <v>-45</v>
      </c>
      <c r="CP48" s="233">
        <v>0</v>
      </c>
      <c r="CQ48" s="236">
        <v>-40997</v>
      </c>
      <c r="CR48" s="236">
        <v>-28915</v>
      </c>
      <c r="CS48" s="236">
        <v>10246</v>
      </c>
    </row>
    <row r="49" spans="1:97" s="210" customFormat="1" ht="12.75" customHeight="1" x14ac:dyDescent="0.2">
      <c r="A49" s="221" t="s">
        <v>279</v>
      </c>
      <c r="B49" s="232" t="s">
        <v>502</v>
      </c>
      <c r="C49" s="233">
        <v>0</v>
      </c>
      <c r="D49" s="233">
        <v>4</v>
      </c>
      <c r="E49" s="233">
        <v>212</v>
      </c>
      <c r="F49" s="233">
        <v>24</v>
      </c>
      <c r="G49" s="233">
        <v>1</v>
      </c>
      <c r="H49" s="233">
        <v>7</v>
      </c>
      <c r="I49" s="233">
        <v>59</v>
      </c>
      <c r="J49" s="233">
        <v>35</v>
      </c>
      <c r="K49" s="233">
        <v>297</v>
      </c>
      <c r="L49" s="233">
        <v>261</v>
      </c>
      <c r="M49" s="233">
        <v>36</v>
      </c>
      <c r="N49" s="233">
        <v>522</v>
      </c>
      <c r="O49" s="233">
        <v>90</v>
      </c>
      <c r="P49" s="233">
        <v>24</v>
      </c>
      <c r="Q49" s="233">
        <v>1</v>
      </c>
      <c r="R49" s="233">
        <v>3</v>
      </c>
      <c r="S49" s="233">
        <v>14</v>
      </c>
      <c r="T49" s="233">
        <v>1</v>
      </c>
      <c r="U49" s="233">
        <v>475</v>
      </c>
      <c r="V49" s="233">
        <v>26</v>
      </c>
      <c r="W49" s="233">
        <v>3</v>
      </c>
      <c r="X49" s="233">
        <v>45</v>
      </c>
      <c r="Y49" s="233">
        <v>63</v>
      </c>
      <c r="Z49" s="233">
        <v>75</v>
      </c>
      <c r="AA49" s="233">
        <v>0</v>
      </c>
      <c r="AB49" s="233">
        <v>37</v>
      </c>
      <c r="AC49" s="233">
        <v>0</v>
      </c>
      <c r="AD49" s="233">
        <v>0</v>
      </c>
      <c r="AE49" s="233">
        <v>16</v>
      </c>
      <c r="AF49" s="233">
        <v>0</v>
      </c>
      <c r="AG49" s="233">
        <v>4</v>
      </c>
      <c r="AH49" s="233">
        <v>0</v>
      </c>
      <c r="AI49" s="233">
        <v>15</v>
      </c>
      <c r="AJ49" s="233">
        <v>36</v>
      </c>
      <c r="AK49" s="233">
        <v>0</v>
      </c>
      <c r="AL49" s="233">
        <v>17</v>
      </c>
      <c r="AM49" s="233">
        <v>1</v>
      </c>
      <c r="AN49" s="233">
        <v>20</v>
      </c>
      <c r="AO49" s="233">
        <v>74</v>
      </c>
      <c r="AP49" s="233">
        <v>53</v>
      </c>
      <c r="AQ49" s="233">
        <v>92</v>
      </c>
      <c r="AR49" s="233">
        <v>35</v>
      </c>
      <c r="AS49" s="233">
        <v>15</v>
      </c>
      <c r="AT49" s="233">
        <v>983</v>
      </c>
      <c r="AU49" s="233">
        <v>293</v>
      </c>
      <c r="AV49" s="233">
        <v>1833</v>
      </c>
      <c r="AW49" s="233">
        <v>158</v>
      </c>
      <c r="AX49" s="233">
        <v>183</v>
      </c>
      <c r="AY49" s="233">
        <v>423</v>
      </c>
      <c r="AZ49" s="233">
        <v>6</v>
      </c>
      <c r="BA49" s="233">
        <v>260</v>
      </c>
      <c r="BB49" s="233">
        <v>14</v>
      </c>
      <c r="BC49" s="233">
        <v>765</v>
      </c>
      <c r="BD49" s="233">
        <v>1391</v>
      </c>
      <c r="BE49" s="233">
        <v>815</v>
      </c>
      <c r="BF49" s="233">
        <v>334</v>
      </c>
      <c r="BG49" s="233">
        <v>64</v>
      </c>
      <c r="BH49" s="233">
        <v>289</v>
      </c>
      <c r="BI49" s="233">
        <v>521</v>
      </c>
      <c r="BJ49" s="233">
        <v>953</v>
      </c>
      <c r="BK49" s="233">
        <v>228</v>
      </c>
      <c r="BL49" s="233">
        <v>436</v>
      </c>
      <c r="BM49" s="233">
        <v>0</v>
      </c>
      <c r="BN49" s="233">
        <v>34</v>
      </c>
      <c r="BO49" s="236">
        <v>12676</v>
      </c>
      <c r="BP49" s="235">
        <v>9</v>
      </c>
      <c r="BQ49" s="233">
        <v>9026</v>
      </c>
      <c r="BR49" s="233">
        <v>-157</v>
      </c>
      <c r="BS49" s="233">
        <v>0</v>
      </c>
      <c r="BT49" s="233">
        <v>0</v>
      </c>
      <c r="BU49" s="233">
        <v>0</v>
      </c>
      <c r="BV49" s="236">
        <v>8878</v>
      </c>
      <c r="BW49" s="234">
        <v>21554</v>
      </c>
      <c r="BX49" s="235">
        <v>2</v>
      </c>
      <c r="BY49" s="233">
        <v>4</v>
      </c>
      <c r="BZ49" s="233">
        <v>0</v>
      </c>
      <c r="CA49" s="233">
        <v>0</v>
      </c>
      <c r="CB49" s="233">
        <v>0</v>
      </c>
      <c r="CC49" s="233">
        <v>0</v>
      </c>
      <c r="CD49" s="233">
        <v>0</v>
      </c>
      <c r="CE49" s="233">
        <v>0</v>
      </c>
      <c r="CF49" s="236">
        <v>6</v>
      </c>
      <c r="CG49" s="236">
        <v>8884</v>
      </c>
      <c r="CH49" s="236">
        <v>21560</v>
      </c>
      <c r="CI49" s="233">
        <v>0</v>
      </c>
      <c r="CJ49" s="233">
        <v>-18</v>
      </c>
      <c r="CK49" s="233">
        <v>0</v>
      </c>
      <c r="CL49" s="233">
        <v>0</v>
      </c>
      <c r="CM49" s="233">
        <v>0</v>
      </c>
      <c r="CN49" s="233">
        <v>0</v>
      </c>
      <c r="CO49" s="233">
        <v>0</v>
      </c>
      <c r="CP49" s="233">
        <v>0</v>
      </c>
      <c r="CQ49" s="236">
        <v>-18</v>
      </c>
      <c r="CR49" s="236">
        <v>8866</v>
      </c>
      <c r="CS49" s="236">
        <v>21542</v>
      </c>
    </row>
    <row r="50" spans="1:97" s="210" customFormat="1" ht="12.75" customHeight="1" x14ac:dyDescent="0.2">
      <c r="A50" s="221" t="s">
        <v>280</v>
      </c>
      <c r="B50" s="232" t="s">
        <v>503</v>
      </c>
      <c r="C50" s="233">
        <v>0</v>
      </c>
      <c r="D50" s="233">
        <v>0</v>
      </c>
      <c r="E50" s="233">
        <v>299</v>
      </c>
      <c r="F50" s="233">
        <v>27</v>
      </c>
      <c r="G50" s="233">
        <v>0</v>
      </c>
      <c r="H50" s="233">
        <v>0</v>
      </c>
      <c r="I50" s="233">
        <v>51</v>
      </c>
      <c r="J50" s="233">
        <v>13</v>
      </c>
      <c r="K50" s="233">
        <v>157</v>
      </c>
      <c r="L50" s="233">
        <v>38</v>
      </c>
      <c r="M50" s="233">
        <v>1</v>
      </c>
      <c r="N50" s="233">
        <v>197</v>
      </c>
      <c r="O50" s="233">
        <v>5</v>
      </c>
      <c r="P50" s="233">
        <v>28</v>
      </c>
      <c r="Q50" s="233">
        <v>0</v>
      </c>
      <c r="R50" s="233">
        <v>0</v>
      </c>
      <c r="S50" s="233">
        <v>5</v>
      </c>
      <c r="T50" s="233">
        <v>0</v>
      </c>
      <c r="U50" s="233">
        <v>69</v>
      </c>
      <c r="V50" s="233">
        <v>11</v>
      </c>
      <c r="W50" s="233">
        <v>2</v>
      </c>
      <c r="X50" s="233">
        <v>40</v>
      </c>
      <c r="Y50" s="233">
        <v>84</v>
      </c>
      <c r="Z50" s="233">
        <v>35</v>
      </c>
      <c r="AA50" s="233">
        <v>0</v>
      </c>
      <c r="AB50" s="233">
        <v>0</v>
      </c>
      <c r="AC50" s="233">
        <v>0</v>
      </c>
      <c r="AD50" s="233">
        <v>0</v>
      </c>
      <c r="AE50" s="233">
        <v>28</v>
      </c>
      <c r="AF50" s="233">
        <v>0</v>
      </c>
      <c r="AG50" s="233">
        <v>0</v>
      </c>
      <c r="AH50" s="233">
        <v>0</v>
      </c>
      <c r="AI50" s="233">
        <v>1</v>
      </c>
      <c r="AJ50" s="233">
        <v>7</v>
      </c>
      <c r="AK50" s="233">
        <v>0</v>
      </c>
      <c r="AL50" s="233">
        <v>4</v>
      </c>
      <c r="AM50" s="233">
        <v>0</v>
      </c>
      <c r="AN50" s="233">
        <v>0</v>
      </c>
      <c r="AO50" s="233">
        <v>23</v>
      </c>
      <c r="AP50" s="233">
        <v>0</v>
      </c>
      <c r="AQ50" s="233">
        <v>249</v>
      </c>
      <c r="AR50" s="233">
        <v>130</v>
      </c>
      <c r="AS50" s="233">
        <v>243</v>
      </c>
      <c r="AT50" s="233">
        <v>32</v>
      </c>
      <c r="AU50" s="233">
        <v>0</v>
      </c>
      <c r="AV50" s="233">
        <v>327</v>
      </c>
      <c r="AW50" s="233">
        <v>157</v>
      </c>
      <c r="AX50" s="233">
        <v>4</v>
      </c>
      <c r="AY50" s="233">
        <v>616</v>
      </c>
      <c r="AZ50" s="233">
        <v>8</v>
      </c>
      <c r="BA50" s="233">
        <v>390</v>
      </c>
      <c r="BB50" s="233">
        <v>7</v>
      </c>
      <c r="BC50" s="233">
        <v>2581</v>
      </c>
      <c r="BD50" s="233">
        <v>646</v>
      </c>
      <c r="BE50" s="233">
        <v>443</v>
      </c>
      <c r="BF50" s="233">
        <v>110</v>
      </c>
      <c r="BG50" s="233">
        <v>1</v>
      </c>
      <c r="BH50" s="233">
        <v>66</v>
      </c>
      <c r="BI50" s="233">
        <v>866</v>
      </c>
      <c r="BJ50" s="233">
        <v>708</v>
      </c>
      <c r="BK50" s="233">
        <v>272</v>
      </c>
      <c r="BL50" s="233">
        <v>394</v>
      </c>
      <c r="BM50" s="233">
        <v>0</v>
      </c>
      <c r="BN50" s="233">
        <v>226</v>
      </c>
      <c r="BO50" s="236">
        <v>9601</v>
      </c>
      <c r="BP50" s="235">
        <v>0</v>
      </c>
      <c r="BQ50" s="233">
        <v>2473</v>
      </c>
      <c r="BR50" s="233">
        <v>3648</v>
      </c>
      <c r="BS50" s="233">
        <v>0</v>
      </c>
      <c r="BT50" s="233">
        <v>0</v>
      </c>
      <c r="BU50" s="233">
        <v>0</v>
      </c>
      <c r="BV50" s="236">
        <v>6121</v>
      </c>
      <c r="BW50" s="234">
        <v>15722</v>
      </c>
      <c r="BX50" s="235">
        <v>0</v>
      </c>
      <c r="BY50" s="233">
        <v>0</v>
      </c>
      <c r="BZ50" s="233">
        <v>0</v>
      </c>
      <c r="CA50" s="233">
        <v>0</v>
      </c>
      <c r="CB50" s="233">
        <v>0</v>
      </c>
      <c r="CC50" s="233">
        <v>0</v>
      </c>
      <c r="CD50" s="233">
        <v>0</v>
      </c>
      <c r="CE50" s="233">
        <v>0</v>
      </c>
      <c r="CF50" s="236">
        <v>0</v>
      </c>
      <c r="CG50" s="236">
        <v>6121</v>
      </c>
      <c r="CH50" s="236">
        <v>15722</v>
      </c>
      <c r="CI50" s="233">
        <v>0</v>
      </c>
      <c r="CJ50" s="233">
        <v>0</v>
      </c>
      <c r="CK50" s="233">
        <v>0</v>
      </c>
      <c r="CL50" s="233">
        <v>0</v>
      </c>
      <c r="CM50" s="233">
        <v>0</v>
      </c>
      <c r="CN50" s="233">
        <v>0</v>
      </c>
      <c r="CO50" s="233">
        <v>0</v>
      </c>
      <c r="CP50" s="233">
        <v>0</v>
      </c>
      <c r="CQ50" s="236">
        <v>0</v>
      </c>
      <c r="CR50" s="236">
        <v>6121</v>
      </c>
      <c r="CS50" s="236">
        <v>15722</v>
      </c>
    </row>
    <row r="51" spans="1:97" s="210" customFormat="1" ht="12.75" customHeight="1" x14ac:dyDescent="0.2">
      <c r="A51" s="238" t="s">
        <v>281</v>
      </c>
      <c r="B51" s="239" t="s">
        <v>504</v>
      </c>
      <c r="C51" s="240">
        <v>338</v>
      </c>
      <c r="D51" s="240">
        <v>3881</v>
      </c>
      <c r="E51" s="240">
        <v>8372</v>
      </c>
      <c r="F51" s="240">
        <v>911</v>
      </c>
      <c r="G51" s="240">
        <v>137</v>
      </c>
      <c r="H51" s="240">
        <v>5632</v>
      </c>
      <c r="I51" s="240">
        <v>179</v>
      </c>
      <c r="J51" s="240">
        <v>322</v>
      </c>
      <c r="K51" s="240">
        <v>4786</v>
      </c>
      <c r="L51" s="240">
        <v>8388</v>
      </c>
      <c r="M51" s="240">
        <v>1030</v>
      </c>
      <c r="N51" s="240">
        <v>9503</v>
      </c>
      <c r="O51" s="240">
        <v>931</v>
      </c>
      <c r="P51" s="240">
        <v>1770</v>
      </c>
      <c r="Q51" s="240">
        <v>11</v>
      </c>
      <c r="R51" s="240">
        <v>92</v>
      </c>
      <c r="S51" s="240">
        <v>670</v>
      </c>
      <c r="T51" s="240">
        <v>68</v>
      </c>
      <c r="U51" s="240">
        <v>3855</v>
      </c>
      <c r="V51" s="240">
        <v>910</v>
      </c>
      <c r="W51" s="240">
        <v>176</v>
      </c>
      <c r="X51" s="240">
        <v>258</v>
      </c>
      <c r="Y51" s="240">
        <v>307</v>
      </c>
      <c r="Z51" s="240">
        <v>804</v>
      </c>
      <c r="AA51" s="240">
        <v>4</v>
      </c>
      <c r="AB51" s="240">
        <v>303</v>
      </c>
      <c r="AC51" s="240">
        <v>0</v>
      </c>
      <c r="AD51" s="240">
        <v>0</v>
      </c>
      <c r="AE51" s="240">
        <v>183</v>
      </c>
      <c r="AF51" s="240">
        <v>0</v>
      </c>
      <c r="AG51" s="240">
        <v>11</v>
      </c>
      <c r="AH51" s="240">
        <v>0</v>
      </c>
      <c r="AI51" s="240">
        <v>225</v>
      </c>
      <c r="AJ51" s="240">
        <v>544</v>
      </c>
      <c r="AK51" s="240">
        <v>10</v>
      </c>
      <c r="AL51" s="240">
        <v>240</v>
      </c>
      <c r="AM51" s="240">
        <v>48</v>
      </c>
      <c r="AN51" s="240">
        <v>16</v>
      </c>
      <c r="AO51" s="240">
        <v>3949</v>
      </c>
      <c r="AP51" s="240">
        <v>1448</v>
      </c>
      <c r="AQ51" s="240">
        <v>2898</v>
      </c>
      <c r="AR51" s="240">
        <v>873</v>
      </c>
      <c r="AS51" s="240">
        <v>93</v>
      </c>
      <c r="AT51" s="240">
        <v>442</v>
      </c>
      <c r="AU51" s="240">
        <v>336</v>
      </c>
      <c r="AV51" s="240">
        <v>2882</v>
      </c>
      <c r="AW51" s="240">
        <v>307</v>
      </c>
      <c r="AX51" s="240">
        <v>312</v>
      </c>
      <c r="AY51" s="240">
        <v>1455</v>
      </c>
      <c r="AZ51" s="240">
        <v>30</v>
      </c>
      <c r="BA51" s="240">
        <v>213</v>
      </c>
      <c r="BB51" s="240">
        <v>242</v>
      </c>
      <c r="BC51" s="240">
        <v>1767</v>
      </c>
      <c r="BD51" s="240">
        <v>1120</v>
      </c>
      <c r="BE51" s="240">
        <v>5952</v>
      </c>
      <c r="BF51" s="240">
        <v>539</v>
      </c>
      <c r="BG51" s="240">
        <v>644</v>
      </c>
      <c r="BH51" s="240">
        <v>3152</v>
      </c>
      <c r="BI51" s="240">
        <v>1112</v>
      </c>
      <c r="BJ51" s="240">
        <v>4443</v>
      </c>
      <c r="BK51" s="240">
        <v>509</v>
      </c>
      <c r="BL51" s="240">
        <v>746</v>
      </c>
      <c r="BM51" s="240">
        <v>724</v>
      </c>
      <c r="BN51" s="240">
        <v>149</v>
      </c>
      <c r="BO51" s="243">
        <v>91252</v>
      </c>
      <c r="BP51" s="242">
        <v>3579</v>
      </c>
      <c r="BQ51" s="240">
        <v>134084</v>
      </c>
      <c r="BR51" s="240">
        <v>23</v>
      </c>
      <c r="BS51" s="240">
        <v>1824</v>
      </c>
      <c r="BT51" s="240">
        <v>11527</v>
      </c>
      <c r="BU51" s="240">
        <v>422</v>
      </c>
      <c r="BV51" s="243">
        <v>151459</v>
      </c>
      <c r="BW51" s="241">
        <v>242711</v>
      </c>
      <c r="BX51" s="242">
        <v>1603</v>
      </c>
      <c r="BY51" s="240">
        <v>46531</v>
      </c>
      <c r="BZ51" s="240">
        <v>3052</v>
      </c>
      <c r="CA51" s="240">
        <v>335</v>
      </c>
      <c r="CB51" s="240">
        <v>261</v>
      </c>
      <c r="CC51" s="240">
        <v>7236</v>
      </c>
      <c r="CD51" s="240">
        <v>8119</v>
      </c>
      <c r="CE51" s="240">
        <v>0</v>
      </c>
      <c r="CF51" s="243">
        <v>67137</v>
      </c>
      <c r="CG51" s="243">
        <v>218596</v>
      </c>
      <c r="CH51" s="243">
        <v>309848</v>
      </c>
      <c r="CI51" s="240">
        <v>-102</v>
      </c>
      <c r="CJ51" s="240">
        <v>-58351</v>
      </c>
      <c r="CK51" s="240">
        <v>-41536</v>
      </c>
      <c r="CL51" s="240">
        <v>-120</v>
      </c>
      <c r="CM51" s="240">
        <v>-517</v>
      </c>
      <c r="CN51" s="240">
        <v>-2828</v>
      </c>
      <c r="CO51" s="240">
        <v>-2861</v>
      </c>
      <c r="CP51" s="240">
        <v>0</v>
      </c>
      <c r="CQ51" s="243">
        <v>-106315</v>
      </c>
      <c r="CR51" s="243">
        <v>112281</v>
      </c>
      <c r="CS51" s="243">
        <v>203533</v>
      </c>
    </row>
    <row r="52" spans="1:97" s="210" customFormat="1" ht="12.75" customHeight="1" x14ac:dyDescent="0.2">
      <c r="A52" s="221" t="s">
        <v>282</v>
      </c>
      <c r="B52" s="232" t="s">
        <v>505</v>
      </c>
      <c r="C52" s="233">
        <v>21</v>
      </c>
      <c r="D52" s="233">
        <v>225</v>
      </c>
      <c r="E52" s="233">
        <v>875</v>
      </c>
      <c r="F52" s="233">
        <v>110</v>
      </c>
      <c r="G52" s="233">
        <v>119</v>
      </c>
      <c r="H52" s="233">
        <v>628</v>
      </c>
      <c r="I52" s="233">
        <v>324</v>
      </c>
      <c r="J52" s="233">
        <v>402</v>
      </c>
      <c r="K52" s="233">
        <v>324</v>
      </c>
      <c r="L52" s="233">
        <v>352</v>
      </c>
      <c r="M52" s="233">
        <v>31</v>
      </c>
      <c r="N52" s="233">
        <v>549</v>
      </c>
      <c r="O52" s="233">
        <v>156</v>
      </c>
      <c r="P52" s="233">
        <v>68</v>
      </c>
      <c r="Q52" s="233">
        <v>3</v>
      </c>
      <c r="R52" s="233">
        <v>19</v>
      </c>
      <c r="S52" s="233">
        <v>79</v>
      </c>
      <c r="T52" s="233">
        <v>14</v>
      </c>
      <c r="U52" s="233">
        <v>499</v>
      </c>
      <c r="V52" s="233">
        <v>98</v>
      </c>
      <c r="W52" s="233">
        <v>24</v>
      </c>
      <c r="X52" s="233">
        <v>64</v>
      </c>
      <c r="Y52" s="233">
        <v>96</v>
      </c>
      <c r="Z52" s="233">
        <v>209</v>
      </c>
      <c r="AA52" s="233">
        <v>1</v>
      </c>
      <c r="AB52" s="233">
        <v>18</v>
      </c>
      <c r="AC52" s="233">
        <v>0</v>
      </c>
      <c r="AD52" s="233">
        <v>0</v>
      </c>
      <c r="AE52" s="233">
        <v>60</v>
      </c>
      <c r="AF52" s="233">
        <v>0</v>
      </c>
      <c r="AG52" s="233">
        <v>4</v>
      </c>
      <c r="AH52" s="233">
        <v>0</v>
      </c>
      <c r="AI52" s="233">
        <v>62</v>
      </c>
      <c r="AJ52" s="233">
        <v>81</v>
      </c>
      <c r="AK52" s="233">
        <v>1</v>
      </c>
      <c r="AL52" s="233">
        <v>22</v>
      </c>
      <c r="AM52" s="233">
        <v>18</v>
      </c>
      <c r="AN52" s="233">
        <v>5</v>
      </c>
      <c r="AO52" s="233">
        <v>635</v>
      </c>
      <c r="AP52" s="233">
        <v>135</v>
      </c>
      <c r="AQ52" s="233">
        <v>1268</v>
      </c>
      <c r="AR52" s="233">
        <v>319</v>
      </c>
      <c r="AS52" s="233">
        <v>230</v>
      </c>
      <c r="AT52" s="233">
        <v>116</v>
      </c>
      <c r="AU52" s="233">
        <v>117</v>
      </c>
      <c r="AV52" s="233">
        <v>3090</v>
      </c>
      <c r="AW52" s="233">
        <v>1592</v>
      </c>
      <c r="AX52" s="233">
        <v>12979</v>
      </c>
      <c r="AY52" s="233">
        <v>2025</v>
      </c>
      <c r="AZ52" s="233">
        <v>4</v>
      </c>
      <c r="BA52" s="233">
        <v>267</v>
      </c>
      <c r="BB52" s="233">
        <v>41</v>
      </c>
      <c r="BC52" s="233">
        <v>4314</v>
      </c>
      <c r="BD52" s="233">
        <v>35</v>
      </c>
      <c r="BE52" s="233">
        <v>611</v>
      </c>
      <c r="BF52" s="233">
        <v>117</v>
      </c>
      <c r="BG52" s="233">
        <v>252</v>
      </c>
      <c r="BH52" s="233">
        <v>989</v>
      </c>
      <c r="BI52" s="233">
        <v>269</v>
      </c>
      <c r="BJ52" s="233">
        <v>207</v>
      </c>
      <c r="BK52" s="233">
        <v>158</v>
      </c>
      <c r="BL52" s="233">
        <v>82</v>
      </c>
      <c r="BM52" s="233">
        <v>0</v>
      </c>
      <c r="BN52" s="233">
        <v>49</v>
      </c>
      <c r="BO52" s="236">
        <v>35462</v>
      </c>
      <c r="BP52" s="235">
        <v>1</v>
      </c>
      <c r="BQ52" s="233">
        <v>37037</v>
      </c>
      <c r="BR52" s="233">
        <v>0</v>
      </c>
      <c r="BS52" s="233">
        <v>0</v>
      </c>
      <c r="BT52" s="233">
        <v>0</v>
      </c>
      <c r="BU52" s="233">
        <v>0</v>
      </c>
      <c r="BV52" s="236">
        <v>37038</v>
      </c>
      <c r="BW52" s="234">
        <v>72500</v>
      </c>
      <c r="BX52" s="235">
        <v>110</v>
      </c>
      <c r="BY52" s="233">
        <v>737</v>
      </c>
      <c r="BZ52" s="233">
        <v>10</v>
      </c>
      <c r="CA52" s="233">
        <v>2</v>
      </c>
      <c r="CB52" s="233">
        <v>1</v>
      </c>
      <c r="CC52" s="233">
        <v>32</v>
      </c>
      <c r="CD52" s="233">
        <v>9</v>
      </c>
      <c r="CE52" s="233">
        <v>0</v>
      </c>
      <c r="CF52" s="236">
        <v>901</v>
      </c>
      <c r="CG52" s="236">
        <v>37939</v>
      </c>
      <c r="CH52" s="236">
        <v>73401</v>
      </c>
      <c r="CI52" s="233">
        <v>-773</v>
      </c>
      <c r="CJ52" s="233">
        <v>-14526</v>
      </c>
      <c r="CK52" s="233">
        <v>-1394</v>
      </c>
      <c r="CL52" s="233">
        <v>-13</v>
      </c>
      <c r="CM52" s="233">
        <v>-14</v>
      </c>
      <c r="CN52" s="233">
        <v>-23</v>
      </c>
      <c r="CO52" s="233">
        <v>-58</v>
      </c>
      <c r="CP52" s="233">
        <v>0</v>
      </c>
      <c r="CQ52" s="236">
        <v>-16801</v>
      </c>
      <c r="CR52" s="236">
        <v>21138</v>
      </c>
      <c r="CS52" s="236">
        <v>56600</v>
      </c>
    </row>
    <row r="53" spans="1:97" s="210" customFormat="1" ht="12.75" customHeight="1" x14ac:dyDescent="0.2">
      <c r="A53" s="221" t="s">
        <v>283</v>
      </c>
      <c r="B53" s="232" t="s">
        <v>506</v>
      </c>
      <c r="C53" s="233">
        <v>0</v>
      </c>
      <c r="D53" s="233">
        <v>32</v>
      </c>
      <c r="E53" s="233">
        <v>0</v>
      </c>
      <c r="F53" s="233">
        <v>167</v>
      </c>
      <c r="G53" s="233">
        <v>7</v>
      </c>
      <c r="H53" s="233">
        <v>42</v>
      </c>
      <c r="I53" s="233">
        <v>244</v>
      </c>
      <c r="J53" s="233">
        <v>56</v>
      </c>
      <c r="K53" s="233">
        <v>210</v>
      </c>
      <c r="L53" s="233">
        <v>198</v>
      </c>
      <c r="M53" s="233">
        <v>75</v>
      </c>
      <c r="N53" s="233">
        <v>436</v>
      </c>
      <c r="O53" s="233">
        <v>54</v>
      </c>
      <c r="P53" s="233">
        <v>20</v>
      </c>
      <c r="Q53" s="233">
        <v>0</v>
      </c>
      <c r="R53" s="233">
        <v>5</v>
      </c>
      <c r="S53" s="233">
        <v>19</v>
      </c>
      <c r="T53" s="233">
        <v>6</v>
      </c>
      <c r="U53" s="233">
        <v>169</v>
      </c>
      <c r="V53" s="233">
        <v>25</v>
      </c>
      <c r="W53" s="233">
        <v>14</v>
      </c>
      <c r="X53" s="233">
        <v>11</v>
      </c>
      <c r="Y53" s="233">
        <v>49</v>
      </c>
      <c r="Z53" s="233">
        <v>70</v>
      </c>
      <c r="AA53" s="233">
        <v>0</v>
      </c>
      <c r="AB53" s="233">
        <v>15</v>
      </c>
      <c r="AC53" s="233">
        <v>0</v>
      </c>
      <c r="AD53" s="233">
        <v>0</v>
      </c>
      <c r="AE53" s="233">
        <v>29</v>
      </c>
      <c r="AF53" s="233">
        <v>0</v>
      </c>
      <c r="AG53" s="233">
        <v>1</v>
      </c>
      <c r="AH53" s="233">
        <v>0</v>
      </c>
      <c r="AI53" s="233">
        <v>33</v>
      </c>
      <c r="AJ53" s="233">
        <v>31</v>
      </c>
      <c r="AK53" s="233">
        <v>1</v>
      </c>
      <c r="AL53" s="233">
        <v>4</v>
      </c>
      <c r="AM53" s="233">
        <v>1</v>
      </c>
      <c r="AN53" s="233">
        <v>1</v>
      </c>
      <c r="AO53" s="233">
        <v>356</v>
      </c>
      <c r="AP53" s="233">
        <v>47</v>
      </c>
      <c r="AQ53" s="233">
        <v>124</v>
      </c>
      <c r="AR53" s="233">
        <v>59</v>
      </c>
      <c r="AS53" s="233">
        <v>76</v>
      </c>
      <c r="AT53" s="233">
        <v>66</v>
      </c>
      <c r="AU53" s="233">
        <v>30</v>
      </c>
      <c r="AV53" s="233">
        <v>6973</v>
      </c>
      <c r="AW53" s="233">
        <v>963</v>
      </c>
      <c r="AX53" s="233">
        <v>6833</v>
      </c>
      <c r="AY53" s="233">
        <v>3065</v>
      </c>
      <c r="AZ53" s="233">
        <v>66</v>
      </c>
      <c r="BA53" s="233">
        <v>416</v>
      </c>
      <c r="BB53" s="233">
        <v>361</v>
      </c>
      <c r="BC53" s="233">
        <v>492</v>
      </c>
      <c r="BD53" s="233">
        <v>202</v>
      </c>
      <c r="BE53" s="233">
        <v>1915</v>
      </c>
      <c r="BF53" s="233">
        <v>248</v>
      </c>
      <c r="BG53" s="233">
        <v>323</v>
      </c>
      <c r="BH53" s="233">
        <v>1116</v>
      </c>
      <c r="BI53" s="233">
        <v>264</v>
      </c>
      <c r="BJ53" s="233">
        <v>467</v>
      </c>
      <c r="BK53" s="233">
        <v>173</v>
      </c>
      <c r="BL53" s="233">
        <v>585</v>
      </c>
      <c r="BM53" s="233">
        <v>0</v>
      </c>
      <c r="BN53" s="233">
        <v>427</v>
      </c>
      <c r="BO53" s="236">
        <v>27672</v>
      </c>
      <c r="BP53" s="235">
        <v>0</v>
      </c>
      <c r="BQ53" s="233">
        <v>135410</v>
      </c>
      <c r="BR53" s="233">
        <v>36</v>
      </c>
      <c r="BS53" s="233">
        <v>0</v>
      </c>
      <c r="BT53" s="233">
        <v>0</v>
      </c>
      <c r="BU53" s="233">
        <v>0</v>
      </c>
      <c r="BV53" s="236">
        <v>135446</v>
      </c>
      <c r="BW53" s="234">
        <v>163118</v>
      </c>
      <c r="BX53" s="235">
        <v>0</v>
      </c>
      <c r="BY53" s="233">
        <v>1565</v>
      </c>
      <c r="BZ53" s="233">
        <v>31379</v>
      </c>
      <c r="CA53" s="233">
        <v>3602</v>
      </c>
      <c r="CB53" s="233">
        <v>5348</v>
      </c>
      <c r="CC53" s="233">
        <v>20385</v>
      </c>
      <c r="CD53" s="233">
        <v>20081</v>
      </c>
      <c r="CE53" s="233">
        <v>0</v>
      </c>
      <c r="CF53" s="236">
        <v>82360</v>
      </c>
      <c r="CG53" s="236">
        <v>217806</v>
      </c>
      <c r="CH53" s="236">
        <v>245478</v>
      </c>
      <c r="CI53" s="233">
        <v>0</v>
      </c>
      <c r="CJ53" s="233">
        <v>-2412</v>
      </c>
      <c r="CK53" s="233">
        <v>-40582</v>
      </c>
      <c r="CL53" s="233">
        <v>-4876</v>
      </c>
      <c r="CM53" s="233">
        <v>-1984</v>
      </c>
      <c r="CN53" s="233">
        <v>-17036</v>
      </c>
      <c r="CO53" s="233">
        <v>-12083</v>
      </c>
      <c r="CP53" s="233">
        <v>0</v>
      </c>
      <c r="CQ53" s="236">
        <v>-78973</v>
      </c>
      <c r="CR53" s="236">
        <v>138833</v>
      </c>
      <c r="CS53" s="236">
        <v>166505</v>
      </c>
    </row>
    <row r="54" spans="1:97" s="210" customFormat="1" ht="12.75" customHeight="1" x14ac:dyDescent="0.2">
      <c r="A54" s="221" t="s">
        <v>284</v>
      </c>
      <c r="B54" s="232" t="s">
        <v>507</v>
      </c>
      <c r="C54" s="233">
        <v>62</v>
      </c>
      <c r="D54" s="233">
        <v>966</v>
      </c>
      <c r="E54" s="233">
        <v>9004</v>
      </c>
      <c r="F54" s="233">
        <v>214</v>
      </c>
      <c r="G54" s="233">
        <v>435</v>
      </c>
      <c r="H54" s="233">
        <v>1922</v>
      </c>
      <c r="I54" s="233">
        <v>247</v>
      </c>
      <c r="J54" s="233">
        <v>227</v>
      </c>
      <c r="K54" s="233">
        <v>2435</v>
      </c>
      <c r="L54" s="233">
        <v>4932</v>
      </c>
      <c r="M54" s="233">
        <v>1897</v>
      </c>
      <c r="N54" s="233">
        <v>3584</v>
      </c>
      <c r="O54" s="233">
        <v>437</v>
      </c>
      <c r="P54" s="233">
        <v>1355</v>
      </c>
      <c r="Q54" s="233">
        <v>4</v>
      </c>
      <c r="R54" s="233">
        <v>22</v>
      </c>
      <c r="S54" s="233">
        <v>591</v>
      </c>
      <c r="T54" s="233">
        <v>30</v>
      </c>
      <c r="U54" s="233">
        <v>2559</v>
      </c>
      <c r="V54" s="233">
        <v>497</v>
      </c>
      <c r="W54" s="233">
        <v>66</v>
      </c>
      <c r="X54" s="233">
        <v>228</v>
      </c>
      <c r="Y54" s="233">
        <v>723</v>
      </c>
      <c r="Z54" s="233">
        <v>562</v>
      </c>
      <c r="AA54" s="233">
        <v>11</v>
      </c>
      <c r="AB54" s="233">
        <v>113</v>
      </c>
      <c r="AC54" s="233">
        <v>0</v>
      </c>
      <c r="AD54" s="233">
        <v>0</v>
      </c>
      <c r="AE54" s="233">
        <v>414</v>
      </c>
      <c r="AF54" s="233">
        <v>0</v>
      </c>
      <c r="AG54" s="233">
        <v>9</v>
      </c>
      <c r="AH54" s="233">
        <v>0</v>
      </c>
      <c r="AI54" s="233">
        <v>131</v>
      </c>
      <c r="AJ54" s="233">
        <v>235</v>
      </c>
      <c r="AK54" s="233">
        <v>5</v>
      </c>
      <c r="AL54" s="233">
        <v>81</v>
      </c>
      <c r="AM54" s="233">
        <v>15</v>
      </c>
      <c r="AN54" s="233">
        <v>1206</v>
      </c>
      <c r="AO54" s="233">
        <v>1971</v>
      </c>
      <c r="AP54" s="233">
        <v>648</v>
      </c>
      <c r="AQ54" s="233">
        <v>2723</v>
      </c>
      <c r="AR54" s="233">
        <v>1029</v>
      </c>
      <c r="AS54" s="233">
        <v>117</v>
      </c>
      <c r="AT54" s="233">
        <v>487</v>
      </c>
      <c r="AU54" s="233">
        <v>590</v>
      </c>
      <c r="AV54" s="233">
        <v>3801</v>
      </c>
      <c r="AW54" s="233">
        <v>1234</v>
      </c>
      <c r="AX54" s="233">
        <v>138</v>
      </c>
      <c r="AY54" s="233">
        <v>23306</v>
      </c>
      <c r="AZ54" s="233">
        <v>519</v>
      </c>
      <c r="BA54" s="233">
        <v>463</v>
      </c>
      <c r="BB54" s="233">
        <v>308</v>
      </c>
      <c r="BC54" s="233">
        <v>3623</v>
      </c>
      <c r="BD54" s="233">
        <v>1673</v>
      </c>
      <c r="BE54" s="233">
        <v>1399</v>
      </c>
      <c r="BF54" s="233">
        <v>146</v>
      </c>
      <c r="BG54" s="233">
        <v>431</v>
      </c>
      <c r="BH54" s="233">
        <v>1647</v>
      </c>
      <c r="BI54" s="233">
        <v>779</v>
      </c>
      <c r="BJ54" s="233">
        <v>1018</v>
      </c>
      <c r="BK54" s="233">
        <v>264</v>
      </c>
      <c r="BL54" s="233">
        <v>415</v>
      </c>
      <c r="BM54" s="233">
        <v>188</v>
      </c>
      <c r="BN54" s="233">
        <v>1238</v>
      </c>
      <c r="BO54" s="236">
        <v>85374</v>
      </c>
      <c r="BP54" s="235">
        <v>870</v>
      </c>
      <c r="BQ54" s="233">
        <v>33235</v>
      </c>
      <c r="BR54" s="233">
        <v>169</v>
      </c>
      <c r="BS54" s="233">
        <v>316</v>
      </c>
      <c r="BT54" s="233">
        <v>1615</v>
      </c>
      <c r="BU54" s="233">
        <v>257</v>
      </c>
      <c r="BV54" s="236">
        <v>36462</v>
      </c>
      <c r="BW54" s="234">
        <v>121836</v>
      </c>
      <c r="BX54" s="235">
        <v>10269</v>
      </c>
      <c r="BY54" s="233">
        <v>50090</v>
      </c>
      <c r="BZ54" s="233">
        <v>3273</v>
      </c>
      <c r="CA54" s="233">
        <v>216</v>
      </c>
      <c r="CB54" s="233">
        <v>324</v>
      </c>
      <c r="CC54" s="233">
        <v>5879</v>
      </c>
      <c r="CD54" s="233">
        <v>4977</v>
      </c>
      <c r="CE54" s="233">
        <v>0</v>
      </c>
      <c r="CF54" s="236">
        <v>75028</v>
      </c>
      <c r="CG54" s="236">
        <v>111490</v>
      </c>
      <c r="CH54" s="236">
        <v>196864</v>
      </c>
      <c r="CI54" s="233">
        <v>-6421</v>
      </c>
      <c r="CJ54" s="233">
        <v>-23963</v>
      </c>
      <c r="CK54" s="233">
        <v>-9545</v>
      </c>
      <c r="CL54" s="233">
        <v>-53</v>
      </c>
      <c r="CM54" s="233">
        <v>-102</v>
      </c>
      <c r="CN54" s="233">
        <v>-966</v>
      </c>
      <c r="CO54" s="233">
        <v>-1433</v>
      </c>
      <c r="CP54" s="233">
        <v>0</v>
      </c>
      <c r="CQ54" s="236">
        <v>-42483</v>
      </c>
      <c r="CR54" s="236">
        <v>69007</v>
      </c>
      <c r="CS54" s="236">
        <v>154381</v>
      </c>
    </row>
    <row r="55" spans="1:97" s="210" customFormat="1" ht="12.75" customHeight="1" x14ac:dyDescent="0.2">
      <c r="A55" s="244" t="s">
        <v>285</v>
      </c>
      <c r="B55" s="245" t="s">
        <v>508</v>
      </c>
      <c r="C55" s="246">
        <v>0</v>
      </c>
      <c r="D55" s="246">
        <v>7</v>
      </c>
      <c r="E55" s="246">
        <v>19</v>
      </c>
      <c r="F55" s="246">
        <v>5</v>
      </c>
      <c r="G55" s="246">
        <v>2</v>
      </c>
      <c r="H55" s="246">
        <v>25</v>
      </c>
      <c r="I55" s="246">
        <v>32</v>
      </c>
      <c r="J55" s="246">
        <v>5</v>
      </c>
      <c r="K55" s="246">
        <v>8</v>
      </c>
      <c r="L55" s="246">
        <v>10</v>
      </c>
      <c r="M55" s="246">
        <v>0</v>
      </c>
      <c r="N55" s="246">
        <v>16</v>
      </c>
      <c r="O55" s="246">
        <v>3</v>
      </c>
      <c r="P55" s="246">
        <v>1</v>
      </c>
      <c r="Q55" s="246">
        <v>0</v>
      </c>
      <c r="R55" s="246">
        <v>0</v>
      </c>
      <c r="S55" s="246">
        <v>1</v>
      </c>
      <c r="T55" s="246">
        <v>0</v>
      </c>
      <c r="U55" s="246">
        <v>13</v>
      </c>
      <c r="V55" s="246">
        <v>3</v>
      </c>
      <c r="W55" s="246">
        <v>1</v>
      </c>
      <c r="X55" s="246">
        <v>0</v>
      </c>
      <c r="Y55" s="246">
        <v>2</v>
      </c>
      <c r="Z55" s="246">
        <v>10</v>
      </c>
      <c r="AA55" s="246">
        <v>0</v>
      </c>
      <c r="AB55" s="246">
        <v>1</v>
      </c>
      <c r="AC55" s="246">
        <v>0</v>
      </c>
      <c r="AD55" s="246">
        <v>0</v>
      </c>
      <c r="AE55" s="246">
        <v>1</v>
      </c>
      <c r="AF55" s="246">
        <v>0</v>
      </c>
      <c r="AG55" s="246">
        <v>0</v>
      </c>
      <c r="AH55" s="246">
        <v>0</v>
      </c>
      <c r="AI55" s="246">
        <v>1</v>
      </c>
      <c r="AJ55" s="246">
        <v>2</v>
      </c>
      <c r="AK55" s="246">
        <v>0</v>
      </c>
      <c r="AL55" s="246">
        <v>1</v>
      </c>
      <c r="AM55" s="246">
        <v>0</v>
      </c>
      <c r="AN55" s="246">
        <v>3</v>
      </c>
      <c r="AO55" s="246">
        <v>15</v>
      </c>
      <c r="AP55" s="246">
        <v>29</v>
      </c>
      <c r="AQ55" s="246">
        <v>43</v>
      </c>
      <c r="AR55" s="246">
        <v>14</v>
      </c>
      <c r="AS55" s="246">
        <v>28</v>
      </c>
      <c r="AT55" s="246">
        <v>35</v>
      </c>
      <c r="AU55" s="246">
        <v>12</v>
      </c>
      <c r="AV55" s="246">
        <v>357</v>
      </c>
      <c r="AW55" s="246">
        <v>518</v>
      </c>
      <c r="AX55" s="246">
        <v>62</v>
      </c>
      <c r="AY55" s="246">
        <v>119</v>
      </c>
      <c r="AZ55" s="246">
        <v>0</v>
      </c>
      <c r="BA55" s="246">
        <v>405</v>
      </c>
      <c r="BB55" s="246">
        <v>20</v>
      </c>
      <c r="BC55" s="246">
        <v>1084</v>
      </c>
      <c r="BD55" s="246">
        <v>148</v>
      </c>
      <c r="BE55" s="246">
        <v>112</v>
      </c>
      <c r="BF55" s="246">
        <v>37</v>
      </c>
      <c r="BG55" s="246">
        <v>69</v>
      </c>
      <c r="BH55" s="246">
        <v>134</v>
      </c>
      <c r="BI55" s="246">
        <v>25</v>
      </c>
      <c r="BJ55" s="246">
        <v>55</v>
      </c>
      <c r="BK55" s="246">
        <v>16</v>
      </c>
      <c r="BL55" s="246">
        <v>49</v>
      </c>
      <c r="BM55" s="246">
        <v>0</v>
      </c>
      <c r="BN55" s="246">
        <v>11</v>
      </c>
      <c r="BO55" s="249">
        <v>3569</v>
      </c>
      <c r="BP55" s="248">
        <v>26</v>
      </c>
      <c r="BQ55" s="246">
        <v>785</v>
      </c>
      <c r="BR55" s="246">
        <v>0</v>
      </c>
      <c r="BS55" s="246">
        <v>0</v>
      </c>
      <c r="BT55" s="246">
        <v>0</v>
      </c>
      <c r="BU55" s="246">
        <v>0</v>
      </c>
      <c r="BV55" s="249">
        <v>811</v>
      </c>
      <c r="BW55" s="247">
        <v>4380</v>
      </c>
      <c r="BX55" s="248">
        <v>6</v>
      </c>
      <c r="BY55" s="246">
        <v>466</v>
      </c>
      <c r="BZ55" s="246">
        <v>1889</v>
      </c>
      <c r="CA55" s="246">
        <v>135</v>
      </c>
      <c r="CB55" s="246">
        <v>152</v>
      </c>
      <c r="CC55" s="246">
        <v>578</v>
      </c>
      <c r="CD55" s="246">
        <v>709</v>
      </c>
      <c r="CE55" s="246">
        <v>0</v>
      </c>
      <c r="CF55" s="249">
        <v>3935</v>
      </c>
      <c r="CG55" s="249">
        <v>4746</v>
      </c>
      <c r="CH55" s="249">
        <v>8315</v>
      </c>
      <c r="CI55" s="246">
        <v>-20</v>
      </c>
      <c r="CJ55" s="246">
        <v>-526</v>
      </c>
      <c r="CK55" s="246">
        <v>-569</v>
      </c>
      <c r="CL55" s="246">
        <v>-480</v>
      </c>
      <c r="CM55" s="246">
        <v>-166</v>
      </c>
      <c r="CN55" s="246">
        <v>-844</v>
      </c>
      <c r="CO55" s="246">
        <v>-912</v>
      </c>
      <c r="CP55" s="246">
        <v>0</v>
      </c>
      <c r="CQ55" s="249">
        <v>-3517</v>
      </c>
      <c r="CR55" s="249">
        <v>1229</v>
      </c>
      <c r="CS55" s="249">
        <v>4798</v>
      </c>
    </row>
    <row r="56" spans="1:97" s="210" customFormat="1" ht="12.75" customHeight="1" x14ac:dyDescent="0.2">
      <c r="A56" s="221" t="s">
        <v>286</v>
      </c>
      <c r="B56" s="232" t="s">
        <v>509</v>
      </c>
      <c r="C56" s="233">
        <v>1</v>
      </c>
      <c r="D56" s="233">
        <v>13</v>
      </c>
      <c r="E56" s="233">
        <v>28</v>
      </c>
      <c r="F56" s="233">
        <v>27</v>
      </c>
      <c r="G56" s="233">
        <v>5</v>
      </c>
      <c r="H56" s="233">
        <v>239</v>
      </c>
      <c r="I56" s="233">
        <v>149</v>
      </c>
      <c r="J56" s="233">
        <v>10</v>
      </c>
      <c r="K56" s="233">
        <v>37</v>
      </c>
      <c r="L56" s="233">
        <v>60</v>
      </c>
      <c r="M56" s="233">
        <v>4</v>
      </c>
      <c r="N56" s="233">
        <v>55</v>
      </c>
      <c r="O56" s="233">
        <v>3</v>
      </c>
      <c r="P56" s="233">
        <v>5</v>
      </c>
      <c r="Q56" s="233">
        <v>0</v>
      </c>
      <c r="R56" s="233">
        <v>1</v>
      </c>
      <c r="S56" s="233">
        <v>5</v>
      </c>
      <c r="T56" s="233">
        <v>1</v>
      </c>
      <c r="U56" s="233">
        <v>27</v>
      </c>
      <c r="V56" s="233">
        <v>9</v>
      </c>
      <c r="W56" s="233">
        <v>3</v>
      </c>
      <c r="X56" s="233">
        <v>2</v>
      </c>
      <c r="Y56" s="233">
        <v>5</v>
      </c>
      <c r="Z56" s="233">
        <v>100</v>
      </c>
      <c r="AA56" s="233">
        <v>0</v>
      </c>
      <c r="AB56" s="233">
        <v>2</v>
      </c>
      <c r="AC56" s="233">
        <v>0</v>
      </c>
      <c r="AD56" s="233">
        <v>0</v>
      </c>
      <c r="AE56" s="233">
        <v>3</v>
      </c>
      <c r="AF56" s="233">
        <v>0</v>
      </c>
      <c r="AG56" s="233">
        <v>0</v>
      </c>
      <c r="AH56" s="233">
        <v>0</v>
      </c>
      <c r="AI56" s="233">
        <v>4</v>
      </c>
      <c r="AJ56" s="233">
        <v>10</v>
      </c>
      <c r="AK56" s="233">
        <v>0</v>
      </c>
      <c r="AL56" s="233">
        <v>3</v>
      </c>
      <c r="AM56" s="233">
        <v>1</v>
      </c>
      <c r="AN56" s="233">
        <v>1</v>
      </c>
      <c r="AO56" s="233">
        <v>33</v>
      </c>
      <c r="AP56" s="233">
        <v>224</v>
      </c>
      <c r="AQ56" s="233">
        <v>259</v>
      </c>
      <c r="AR56" s="233">
        <v>88</v>
      </c>
      <c r="AS56" s="233">
        <v>2</v>
      </c>
      <c r="AT56" s="233">
        <v>26</v>
      </c>
      <c r="AU56" s="233">
        <v>44</v>
      </c>
      <c r="AV56" s="233">
        <v>2344</v>
      </c>
      <c r="AW56" s="233">
        <v>598</v>
      </c>
      <c r="AX56" s="233">
        <v>257</v>
      </c>
      <c r="AY56" s="233">
        <v>520</v>
      </c>
      <c r="AZ56" s="233">
        <v>15</v>
      </c>
      <c r="BA56" s="233">
        <v>6264</v>
      </c>
      <c r="BB56" s="233">
        <v>136</v>
      </c>
      <c r="BC56" s="233">
        <v>1671</v>
      </c>
      <c r="BD56" s="233">
        <v>123</v>
      </c>
      <c r="BE56" s="233">
        <v>262</v>
      </c>
      <c r="BF56" s="233">
        <v>51</v>
      </c>
      <c r="BG56" s="233">
        <v>193</v>
      </c>
      <c r="BH56" s="233">
        <v>2319</v>
      </c>
      <c r="BI56" s="233">
        <v>133</v>
      </c>
      <c r="BJ56" s="233">
        <v>437</v>
      </c>
      <c r="BK56" s="233">
        <v>69</v>
      </c>
      <c r="BL56" s="233">
        <v>184</v>
      </c>
      <c r="BM56" s="233">
        <v>0</v>
      </c>
      <c r="BN56" s="233">
        <v>596</v>
      </c>
      <c r="BO56" s="236">
        <v>17661</v>
      </c>
      <c r="BP56" s="235">
        <v>222</v>
      </c>
      <c r="BQ56" s="233">
        <v>25309</v>
      </c>
      <c r="BR56" s="233">
        <v>0</v>
      </c>
      <c r="BS56" s="233">
        <v>0</v>
      </c>
      <c r="BT56" s="233">
        <v>0</v>
      </c>
      <c r="BU56" s="233">
        <v>0</v>
      </c>
      <c r="BV56" s="236">
        <v>25531</v>
      </c>
      <c r="BW56" s="234">
        <v>43192</v>
      </c>
      <c r="BX56" s="235">
        <v>56</v>
      </c>
      <c r="BY56" s="233">
        <v>2321</v>
      </c>
      <c r="BZ56" s="233">
        <v>13091</v>
      </c>
      <c r="CA56" s="233">
        <v>1859</v>
      </c>
      <c r="CB56" s="233">
        <v>2881</v>
      </c>
      <c r="CC56" s="233">
        <v>5646</v>
      </c>
      <c r="CD56" s="233">
        <v>7112</v>
      </c>
      <c r="CE56" s="233">
        <v>0</v>
      </c>
      <c r="CF56" s="236">
        <v>32966</v>
      </c>
      <c r="CG56" s="236">
        <v>58497</v>
      </c>
      <c r="CH56" s="236">
        <v>76158</v>
      </c>
      <c r="CI56" s="233">
        <v>-76</v>
      </c>
      <c r="CJ56" s="233">
        <v>-2693</v>
      </c>
      <c r="CK56" s="233">
        <v>-9847</v>
      </c>
      <c r="CL56" s="233">
        <v>-3767</v>
      </c>
      <c r="CM56" s="233">
        <v>-830</v>
      </c>
      <c r="CN56" s="233">
        <v>-7455</v>
      </c>
      <c r="CO56" s="233">
        <v>-9684</v>
      </c>
      <c r="CP56" s="233">
        <v>0</v>
      </c>
      <c r="CQ56" s="236">
        <v>-34352</v>
      </c>
      <c r="CR56" s="236">
        <v>24145</v>
      </c>
      <c r="CS56" s="236">
        <v>41806</v>
      </c>
    </row>
    <row r="57" spans="1:97" s="210" customFormat="1" ht="12.75" customHeight="1" x14ac:dyDescent="0.2">
      <c r="A57" s="221" t="s">
        <v>288</v>
      </c>
      <c r="B57" s="232" t="s">
        <v>510</v>
      </c>
      <c r="C57" s="233">
        <v>6</v>
      </c>
      <c r="D57" s="233">
        <v>38</v>
      </c>
      <c r="E57" s="233">
        <v>308</v>
      </c>
      <c r="F57" s="233">
        <v>93</v>
      </c>
      <c r="G57" s="233">
        <v>12</v>
      </c>
      <c r="H57" s="233">
        <v>191</v>
      </c>
      <c r="I57" s="233">
        <v>37</v>
      </c>
      <c r="J57" s="233">
        <v>40</v>
      </c>
      <c r="K57" s="233">
        <v>275</v>
      </c>
      <c r="L57" s="233">
        <v>329</v>
      </c>
      <c r="M57" s="233">
        <v>21</v>
      </c>
      <c r="N57" s="233">
        <v>450</v>
      </c>
      <c r="O57" s="233">
        <v>74</v>
      </c>
      <c r="P57" s="233">
        <v>55</v>
      </c>
      <c r="Q57" s="233">
        <v>1</v>
      </c>
      <c r="R57" s="233">
        <v>6</v>
      </c>
      <c r="S57" s="233">
        <v>36</v>
      </c>
      <c r="T57" s="233">
        <v>7</v>
      </c>
      <c r="U57" s="233">
        <v>344</v>
      </c>
      <c r="V57" s="233">
        <v>57</v>
      </c>
      <c r="W57" s="233">
        <v>18</v>
      </c>
      <c r="X57" s="233">
        <v>112</v>
      </c>
      <c r="Y57" s="233">
        <v>53</v>
      </c>
      <c r="Z57" s="233">
        <v>177</v>
      </c>
      <c r="AA57" s="233">
        <v>0</v>
      </c>
      <c r="AB57" s="233">
        <v>22</v>
      </c>
      <c r="AC57" s="233">
        <v>0</v>
      </c>
      <c r="AD57" s="233">
        <v>0</v>
      </c>
      <c r="AE57" s="233">
        <v>21</v>
      </c>
      <c r="AF57" s="233">
        <v>0</v>
      </c>
      <c r="AG57" s="233">
        <v>2</v>
      </c>
      <c r="AH57" s="233">
        <v>0</v>
      </c>
      <c r="AI57" s="233">
        <v>24</v>
      </c>
      <c r="AJ57" s="233">
        <v>99</v>
      </c>
      <c r="AK57" s="233">
        <v>3</v>
      </c>
      <c r="AL57" s="233">
        <v>18</v>
      </c>
      <c r="AM57" s="233">
        <v>4</v>
      </c>
      <c r="AN57" s="233">
        <v>6</v>
      </c>
      <c r="AO57" s="233">
        <v>198</v>
      </c>
      <c r="AP57" s="233">
        <v>63</v>
      </c>
      <c r="AQ57" s="233">
        <v>298</v>
      </c>
      <c r="AR57" s="233">
        <v>104</v>
      </c>
      <c r="AS57" s="233">
        <v>90</v>
      </c>
      <c r="AT57" s="233">
        <v>689</v>
      </c>
      <c r="AU57" s="233">
        <v>73</v>
      </c>
      <c r="AV57" s="233">
        <v>4037</v>
      </c>
      <c r="AW57" s="233">
        <v>1775</v>
      </c>
      <c r="AX57" s="233">
        <v>252</v>
      </c>
      <c r="AY57" s="233">
        <v>974</v>
      </c>
      <c r="AZ57" s="233">
        <v>57</v>
      </c>
      <c r="BA57" s="233">
        <v>2542</v>
      </c>
      <c r="BB57" s="233">
        <v>561</v>
      </c>
      <c r="BC57" s="233">
        <v>2243</v>
      </c>
      <c r="BD57" s="233">
        <v>787</v>
      </c>
      <c r="BE57" s="233">
        <v>1087</v>
      </c>
      <c r="BF57" s="233">
        <v>86</v>
      </c>
      <c r="BG57" s="233">
        <v>701</v>
      </c>
      <c r="BH57" s="233">
        <v>3014</v>
      </c>
      <c r="BI57" s="233">
        <v>230</v>
      </c>
      <c r="BJ57" s="233">
        <v>155</v>
      </c>
      <c r="BK57" s="233">
        <v>441</v>
      </c>
      <c r="BL57" s="233">
        <v>203</v>
      </c>
      <c r="BM57" s="233">
        <v>0</v>
      </c>
      <c r="BN57" s="233">
        <v>286</v>
      </c>
      <c r="BO57" s="236">
        <v>23885</v>
      </c>
      <c r="BP57" s="235">
        <v>166</v>
      </c>
      <c r="BQ57" s="233">
        <v>7452</v>
      </c>
      <c r="BR57" s="233">
        <v>39</v>
      </c>
      <c r="BS57" s="233">
        <v>63</v>
      </c>
      <c r="BT57" s="233">
        <v>460</v>
      </c>
      <c r="BU57" s="233">
        <v>-23</v>
      </c>
      <c r="BV57" s="236">
        <v>8157</v>
      </c>
      <c r="BW57" s="234">
        <v>32042</v>
      </c>
      <c r="BX57" s="235">
        <v>79</v>
      </c>
      <c r="BY57" s="233">
        <v>5503</v>
      </c>
      <c r="BZ57" s="233">
        <v>822</v>
      </c>
      <c r="CA57" s="233">
        <v>631</v>
      </c>
      <c r="CB57" s="233">
        <v>1119</v>
      </c>
      <c r="CC57" s="233">
        <v>454</v>
      </c>
      <c r="CD57" s="233">
        <v>667</v>
      </c>
      <c r="CE57" s="233">
        <v>0</v>
      </c>
      <c r="CF57" s="236">
        <v>9275</v>
      </c>
      <c r="CG57" s="236">
        <v>17432</v>
      </c>
      <c r="CH57" s="236">
        <v>41317</v>
      </c>
      <c r="CI57" s="233">
        <v>-639</v>
      </c>
      <c r="CJ57" s="233">
        <v>-18517</v>
      </c>
      <c r="CK57" s="233">
        <v>-9441</v>
      </c>
      <c r="CL57" s="233">
        <v>-237</v>
      </c>
      <c r="CM57" s="233">
        <v>-33</v>
      </c>
      <c r="CN57" s="233">
        <v>-1222</v>
      </c>
      <c r="CO57" s="233">
        <v>-838</v>
      </c>
      <c r="CP57" s="233">
        <v>0</v>
      </c>
      <c r="CQ57" s="236">
        <v>-30927</v>
      </c>
      <c r="CR57" s="236">
        <v>-13495</v>
      </c>
      <c r="CS57" s="236">
        <v>10390</v>
      </c>
    </row>
    <row r="58" spans="1:97" s="210" customFormat="1" ht="12.75" customHeight="1" x14ac:dyDescent="0.2">
      <c r="A58" s="221" t="s">
        <v>289</v>
      </c>
      <c r="B58" s="232" t="s">
        <v>511</v>
      </c>
      <c r="C58" s="233">
        <v>0</v>
      </c>
      <c r="D58" s="233">
        <v>0</v>
      </c>
      <c r="E58" s="233">
        <v>0</v>
      </c>
      <c r="F58" s="233">
        <v>0</v>
      </c>
      <c r="G58" s="233">
        <v>0</v>
      </c>
      <c r="H58" s="233">
        <v>0</v>
      </c>
      <c r="I58" s="233">
        <v>0</v>
      </c>
      <c r="J58" s="233">
        <v>0</v>
      </c>
      <c r="K58" s="233">
        <v>0</v>
      </c>
      <c r="L58" s="233">
        <v>0</v>
      </c>
      <c r="M58" s="233">
        <v>0</v>
      </c>
      <c r="N58" s="233">
        <v>0</v>
      </c>
      <c r="O58" s="233">
        <v>0</v>
      </c>
      <c r="P58" s="233">
        <v>0</v>
      </c>
      <c r="Q58" s="233">
        <v>0</v>
      </c>
      <c r="R58" s="233">
        <v>0</v>
      </c>
      <c r="S58" s="233">
        <v>0</v>
      </c>
      <c r="T58" s="233">
        <v>0</v>
      </c>
      <c r="U58" s="233">
        <v>0</v>
      </c>
      <c r="V58" s="233">
        <v>0</v>
      </c>
      <c r="W58" s="233">
        <v>0</v>
      </c>
      <c r="X58" s="233">
        <v>0</v>
      </c>
      <c r="Y58" s="233">
        <v>0</v>
      </c>
      <c r="Z58" s="233">
        <v>0</v>
      </c>
      <c r="AA58" s="233">
        <v>0</v>
      </c>
      <c r="AB58" s="233">
        <v>0</v>
      </c>
      <c r="AC58" s="233">
        <v>0</v>
      </c>
      <c r="AD58" s="233">
        <v>0</v>
      </c>
      <c r="AE58" s="233">
        <v>0</v>
      </c>
      <c r="AF58" s="233">
        <v>0</v>
      </c>
      <c r="AG58" s="233">
        <v>0</v>
      </c>
      <c r="AH58" s="233">
        <v>0</v>
      </c>
      <c r="AI58" s="233">
        <v>0</v>
      </c>
      <c r="AJ58" s="233">
        <v>0</v>
      </c>
      <c r="AK58" s="233">
        <v>0</v>
      </c>
      <c r="AL58" s="233">
        <v>0</v>
      </c>
      <c r="AM58" s="233">
        <v>0</v>
      </c>
      <c r="AN58" s="233">
        <v>0</v>
      </c>
      <c r="AO58" s="233">
        <v>0</v>
      </c>
      <c r="AP58" s="233">
        <v>0</v>
      </c>
      <c r="AQ58" s="233">
        <v>0</v>
      </c>
      <c r="AR58" s="233">
        <v>0</v>
      </c>
      <c r="AS58" s="233">
        <v>0</v>
      </c>
      <c r="AT58" s="233">
        <v>0</v>
      </c>
      <c r="AU58" s="233">
        <v>0</v>
      </c>
      <c r="AV58" s="233">
        <v>0</v>
      </c>
      <c r="AW58" s="233">
        <v>0</v>
      </c>
      <c r="AX58" s="233">
        <v>0</v>
      </c>
      <c r="AY58" s="233">
        <v>0</v>
      </c>
      <c r="AZ58" s="233">
        <v>0</v>
      </c>
      <c r="BA58" s="233">
        <v>0</v>
      </c>
      <c r="BB58" s="233">
        <v>0</v>
      </c>
      <c r="BC58" s="233">
        <v>0</v>
      </c>
      <c r="BD58" s="233">
        <v>0</v>
      </c>
      <c r="BE58" s="233">
        <v>0</v>
      </c>
      <c r="BF58" s="233">
        <v>0</v>
      </c>
      <c r="BG58" s="233">
        <v>0</v>
      </c>
      <c r="BH58" s="233">
        <v>0</v>
      </c>
      <c r="BI58" s="233">
        <v>0</v>
      </c>
      <c r="BJ58" s="233">
        <v>0</v>
      </c>
      <c r="BK58" s="233">
        <v>0</v>
      </c>
      <c r="BL58" s="233">
        <v>0</v>
      </c>
      <c r="BM58" s="233">
        <v>0</v>
      </c>
      <c r="BN58" s="233">
        <v>1725</v>
      </c>
      <c r="BO58" s="236">
        <v>1725</v>
      </c>
      <c r="BP58" s="235">
        <v>0</v>
      </c>
      <c r="BQ58" s="233">
        <v>3438</v>
      </c>
      <c r="BR58" s="233">
        <v>162673</v>
      </c>
      <c r="BS58" s="233">
        <v>0</v>
      </c>
      <c r="BT58" s="233">
        <v>0</v>
      </c>
      <c r="BU58" s="233">
        <v>0</v>
      </c>
      <c r="BV58" s="236">
        <v>166111</v>
      </c>
      <c r="BW58" s="234">
        <v>167836</v>
      </c>
      <c r="BX58" s="235">
        <v>0</v>
      </c>
      <c r="BY58" s="233">
        <v>0</v>
      </c>
      <c r="BZ58" s="233">
        <v>0</v>
      </c>
      <c r="CA58" s="233">
        <v>0</v>
      </c>
      <c r="CB58" s="233">
        <v>0</v>
      </c>
      <c r="CC58" s="233">
        <v>0</v>
      </c>
      <c r="CD58" s="233">
        <v>0</v>
      </c>
      <c r="CE58" s="233">
        <v>0</v>
      </c>
      <c r="CF58" s="236">
        <v>0</v>
      </c>
      <c r="CG58" s="236">
        <v>166111</v>
      </c>
      <c r="CH58" s="236">
        <v>167836</v>
      </c>
      <c r="CI58" s="233">
        <v>0</v>
      </c>
      <c r="CJ58" s="233">
        <v>0</v>
      </c>
      <c r="CK58" s="233">
        <v>0</v>
      </c>
      <c r="CL58" s="233">
        <v>0</v>
      </c>
      <c r="CM58" s="233">
        <v>0</v>
      </c>
      <c r="CN58" s="233">
        <v>0</v>
      </c>
      <c r="CO58" s="233">
        <v>0</v>
      </c>
      <c r="CP58" s="233">
        <v>0</v>
      </c>
      <c r="CQ58" s="236">
        <v>0</v>
      </c>
      <c r="CR58" s="236">
        <v>166111</v>
      </c>
      <c r="CS58" s="236">
        <v>167836</v>
      </c>
    </row>
    <row r="59" spans="1:97" s="210" customFormat="1" ht="12.75" customHeight="1" x14ac:dyDescent="0.2">
      <c r="A59" s="221" t="s">
        <v>291</v>
      </c>
      <c r="B59" s="232" t="s">
        <v>512</v>
      </c>
      <c r="C59" s="233">
        <v>0</v>
      </c>
      <c r="D59" s="233">
        <v>0</v>
      </c>
      <c r="E59" s="233">
        <v>0</v>
      </c>
      <c r="F59" s="233">
        <v>3</v>
      </c>
      <c r="G59" s="233">
        <v>1</v>
      </c>
      <c r="H59" s="233">
        <v>0</v>
      </c>
      <c r="I59" s="233">
        <v>0</v>
      </c>
      <c r="J59" s="233">
        <v>1</v>
      </c>
      <c r="K59" s="233">
        <v>4</v>
      </c>
      <c r="L59" s="233">
        <v>47</v>
      </c>
      <c r="M59" s="233">
        <v>1</v>
      </c>
      <c r="N59" s="233">
        <v>26</v>
      </c>
      <c r="O59" s="233">
        <v>0</v>
      </c>
      <c r="P59" s="233">
        <v>3</v>
      </c>
      <c r="Q59" s="233">
        <v>0</v>
      </c>
      <c r="R59" s="233">
        <v>0</v>
      </c>
      <c r="S59" s="233">
        <v>1</v>
      </c>
      <c r="T59" s="233">
        <v>0</v>
      </c>
      <c r="U59" s="233">
        <v>10</v>
      </c>
      <c r="V59" s="233">
        <v>1</v>
      </c>
      <c r="W59" s="233">
        <v>0</v>
      </c>
      <c r="X59" s="233">
        <v>1</v>
      </c>
      <c r="Y59" s="233">
        <v>4</v>
      </c>
      <c r="Z59" s="233">
        <v>4</v>
      </c>
      <c r="AA59" s="233">
        <v>0</v>
      </c>
      <c r="AB59" s="233">
        <v>1</v>
      </c>
      <c r="AC59" s="233">
        <v>0</v>
      </c>
      <c r="AD59" s="233">
        <v>0</v>
      </c>
      <c r="AE59" s="233">
        <v>1</v>
      </c>
      <c r="AF59" s="233">
        <v>0</v>
      </c>
      <c r="AG59" s="233">
        <v>0</v>
      </c>
      <c r="AH59" s="233">
        <v>0</v>
      </c>
      <c r="AI59" s="233">
        <v>3</v>
      </c>
      <c r="AJ59" s="233">
        <v>12</v>
      </c>
      <c r="AK59" s="233">
        <v>0</v>
      </c>
      <c r="AL59" s="233">
        <v>1</v>
      </c>
      <c r="AM59" s="233">
        <v>0</v>
      </c>
      <c r="AN59" s="233">
        <v>0</v>
      </c>
      <c r="AO59" s="233">
        <v>9</v>
      </c>
      <c r="AP59" s="233">
        <v>0</v>
      </c>
      <c r="AQ59" s="233">
        <v>7</v>
      </c>
      <c r="AR59" s="233">
        <v>3</v>
      </c>
      <c r="AS59" s="233">
        <v>4</v>
      </c>
      <c r="AT59" s="233">
        <v>3</v>
      </c>
      <c r="AU59" s="233">
        <v>2</v>
      </c>
      <c r="AV59" s="233">
        <v>50</v>
      </c>
      <c r="AW59" s="233">
        <v>13</v>
      </c>
      <c r="AX59" s="233">
        <v>0</v>
      </c>
      <c r="AY59" s="233">
        <v>68</v>
      </c>
      <c r="AZ59" s="233">
        <v>1</v>
      </c>
      <c r="BA59" s="233">
        <v>163</v>
      </c>
      <c r="BB59" s="233">
        <v>36</v>
      </c>
      <c r="BC59" s="233">
        <v>25</v>
      </c>
      <c r="BD59" s="233">
        <v>0</v>
      </c>
      <c r="BE59" s="233">
        <v>11</v>
      </c>
      <c r="BF59" s="233">
        <v>0</v>
      </c>
      <c r="BG59" s="233">
        <v>0</v>
      </c>
      <c r="BH59" s="233">
        <v>49</v>
      </c>
      <c r="BI59" s="233">
        <v>4</v>
      </c>
      <c r="BJ59" s="233">
        <v>17</v>
      </c>
      <c r="BK59" s="233">
        <v>4</v>
      </c>
      <c r="BL59" s="233">
        <v>12</v>
      </c>
      <c r="BM59" s="233">
        <v>0</v>
      </c>
      <c r="BN59" s="233">
        <v>2</v>
      </c>
      <c r="BO59" s="236">
        <v>608</v>
      </c>
      <c r="BP59" s="235">
        <v>0</v>
      </c>
      <c r="BQ59" s="233">
        <v>14065</v>
      </c>
      <c r="BR59" s="233">
        <v>42890</v>
      </c>
      <c r="BS59" s="233">
        <v>5949</v>
      </c>
      <c r="BT59" s="233">
        <v>8338</v>
      </c>
      <c r="BU59" s="233">
        <v>0</v>
      </c>
      <c r="BV59" s="236">
        <v>71242</v>
      </c>
      <c r="BW59" s="234">
        <v>71850</v>
      </c>
      <c r="BX59" s="235">
        <v>135</v>
      </c>
      <c r="BY59" s="233">
        <v>2225</v>
      </c>
      <c r="BZ59" s="233">
        <v>3794</v>
      </c>
      <c r="CA59" s="233">
        <v>115</v>
      </c>
      <c r="CB59" s="233">
        <v>0</v>
      </c>
      <c r="CC59" s="233">
        <v>0</v>
      </c>
      <c r="CD59" s="233">
        <v>1950</v>
      </c>
      <c r="CE59" s="233">
        <v>0</v>
      </c>
      <c r="CF59" s="236">
        <v>8219</v>
      </c>
      <c r="CG59" s="236">
        <v>79461</v>
      </c>
      <c r="CH59" s="236">
        <v>80069</v>
      </c>
      <c r="CI59" s="233">
        <v>-401</v>
      </c>
      <c r="CJ59" s="233">
        <v>-1560</v>
      </c>
      <c r="CK59" s="233">
        <v>-253</v>
      </c>
      <c r="CL59" s="233">
        <v>-77</v>
      </c>
      <c r="CM59" s="233">
        <v>0</v>
      </c>
      <c r="CN59" s="233">
        <v>0</v>
      </c>
      <c r="CO59" s="233">
        <v>-1657</v>
      </c>
      <c r="CP59" s="233">
        <v>0</v>
      </c>
      <c r="CQ59" s="236">
        <v>-3948</v>
      </c>
      <c r="CR59" s="236">
        <v>75513</v>
      </c>
      <c r="CS59" s="236">
        <v>76121</v>
      </c>
    </row>
    <row r="60" spans="1:97" s="210" customFormat="1" ht="12.75" customHeight="1" x14ac:dyDescent="0.2">
      <c r="A60" s="221" t="s">
        <v>292</v>
      </c>
      <c r="B60" s="232" t="s">
        <v>513</v>
      </c>
      <c r="C60" s="233">
        <v>0</v>
      </c>
      <c r="D60" s="233">
        <v>0</v>
      </c>
      <c r="E60" s="233">
        <v>0</v>
      </c>
      <c r="F60" s="233">
        <v>24</v>
      </c>
      <c r="G60" s="233">
        <v>0</v>
      </c>
      <c r="H60" s="233">
        <v>0</v>
      </c>
      <c r="I60" s="233">
        <v>0</v>
      </c>
      <c r="J60" s="233">
        <v>0</v>
      </c>
      <c r="K60" s="233">
        <v>0</v>
      </c>
      <c r="L60" s="233">
        <v>0</v>
      </c>
      <c r="M60" s="233">
        <v>0</v>
      </c>
      <c r="N60" s="233">
        <v>0</v>
      </c>
      <c r="O60" s="233">
        <v>0</v>
      </c>
      <c r="P60" s="233">
        <v>0</v>
      </c>
      <c r="Q60" s="233">
        <v>0</v>
      </c>
      <c r="R60" s="233">
        <v>0</v>
      </c>
      <c r="S60" s="233">
        <v>0</v>
      </c>
      <c r="T60" s="233">
        <v>0</v>
      </c>
      <c r="U60" s="233">
        <v>0</v>
      </c>
      <c r="V60" s="233">
        <v>0</v>
      </c>
      <c r="W60" s="233">
        <v>0</v>
      </c>
      <c r="X60" s="233">
        <v>0</v>
      </c>
      <c r="Y60" s="233">
        <v>0</v>
      </c>
      <c r="Z60" s="233">
        <v>0</v>
      </c>
      <c r="AA60" s="233">
        <v>0</v>
      </c>
      <c r="AB60" s="233">
        <v>0</v>
      </c>
      <c r="AC60" s="233">
        <v>0</v>
      </c>
      <c r="AD60" s="233">
        <v>0</v>
      </c>
      <c r="AE60" s="233">
        <v>0</v>
      </c>
      <c r="AF60" s="233">
        <v>0</v>
      </c>
      <c r="AG60" s="233">
        <v>0</v>
      </c>
      <c r="AH60" s="233">
        <v>0</v>
      </c>
      <c r="AI60" s="233">
        <v>0</v>
      </c>
      <c r="AJ60" s="233">
        <v>0</v>
      </c>
      <c r="AK60" s="233">
        <v>0</v>
      </c>
      <c r="AL60" s="233">
        <v>0</v>
      </c>
      <c r="AM60" s="233">
        <v>0</v>
      </c>
      <c r="AN60" s="233">
        <v>0</v>
      </c>
      <c r="AO60" s="233">
        <v>0</v>
      </c>
      <c r="AP60" s="233">
        <v>0</v>
      </c>
      <c r="AQ60" s="233">
        <v>0</v>
      </c>
      <c r="AR60" s="233">
        <v>0</v>
      </c>
      <c r="AS60" s="233">
        <v>0</v>
      </c>
      <c r="AT60" s="233">
        <v>3</v>
      </c>
      <c r="AU60" s="233">
        <v>0</v>
      </c>
      <c r="AV60" s="233">
        <v>4</v>
      </c>
      <c r="AW60" s="233">
        <v>5</v>
      </c>
      <c r="AX60" s="233">
        <v>1</v>
      </c>
      <c r="AY60" s="233">
        <v>141</v>
      </c>
      <c r="AZ60" s="233">
        <v>0</v>
      </c>
      <c r="BA60" s="233">
        <v>31</v>
      </c>
      <c r="BB60" s="233">
        <v>1</v>
      </c>
      <c r="BC60" s="233">
        <v>3</v>
      </c>
      <c r="BD60" s="233">
        <v>1</v>
      </c>
      <c r="BE60" s="233">
        <v>1955</v>
      </c>
      <c r="BF60" s="233">
        <v>40</v>
      </c>
      <c r="BG60" s="233">
        <v>0</v>
      </c>
      <c r="BH60" s="233">
        <v>5</v>
      </c>
      <c r="BI60" s="233">
        <v>0</v>
      </c>
      <c r="BJ60" s="233">
        <v>3</v>
      </c>
      <c r="BK60" s="233">
        <v>2</v>
      </c>
      <c r="BL60" s="233">
        <v>1</v>
      </c>
      <c r="BM60" s="233">
        <v>0</v>
      </c>
      <c r="BN60" s="233">
        <v>24</v>
      </c>
      <c r="BO60" s="236">
        <v>2244</v>
      </c>
      <c r="BP60" s="235">
        <v>1723</v>
      </c>
      <c r="BQ60" s="233">
        <v>28300</v>
      </c>
      <c r="BR60" s="233">
        <v>87725</v>
      </c>
      <c r="BS60" s="233">
        <v>0</v>
      </c>
      <c r="BT60" s="233">
        <v>0</v>
      </c>
      <c r="BU60" s="233">
        <v>0</v>
      </c>
      <c r="BV60" s="236">
        <v>117748</v>
      </c>
      <c r="BW60" s="234">
        <v>119992</v>
      </c>
      <c r="BX60" s="235">
        <v>0</v>
      </c>
      <c r="BY60" s="233">
        <v>0</v>
      </c>
      <c r="BZ60" s="233">
        <v>0</v>
      </c>
      <c r="CA60" s="233">
        <v>0</v>
      </c>
      <c r="CB60" s="233">
        <v>0</v>
      </c>
      <c r="CC60" s="233">
        <v>0</v>
      </c>
      <c r="CD60" s="233">
        <v>0</v>
      </c>
      <c r="CE60" s="233">
        <v>0</v>
      </c>
      <c r="CF60" s="236">
        <v>0</v>
      </c>
      <c r="CG60" s="236">
        <v>117748</v>
      </c>
      <c r="CH60" s="236">
        <v>119992</v>
      </c>
      <c r="CI60" s="233">
        <v>-4</v>
      </c>
      <c r="CJ60" s="233">
        <v>0</v>
      </c>
      <c r="CK60" s="233">
        <v>0</v>
      </c>
      <c r="CL60" s="233">
        <v>0</v>
      </c>
      <c r="CM60" s="233">
        <v>0</v>
      </c>
      <c r="CN60" s="233">
        <v>0</v>
      </c>
      <c r="CO60" s="233">
        <v>0</v>
      </c>
      <c r="CP60" s="233">
        <v>0</v>
      </c>
      <c r="CQ60" s="236">
        <v>-4</v>
      </c>
      <c r="CR60" s="236">
        <v>117744</v>
      </c>
      <c r="CS60" s="236">
        <v>119988</v>
      </c>
    </row>
    <row r="61" spans="1:97" s="210" customFormat="1" ht="12.75" customHeight="1" x14ac:dyDescent="0.2">
      <c r="A61" s="238" t="s">
        <v>293</v>
      </c>
      <c r="B61" s="251" t="s">
        <v>514</v>
      </c>
      <c r="C61" s="240">
        <v>0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0">
        <v>0</v>
      </c>
      <c r="AE61" s="240">
        <v>0</v>
      </c>
      <c r="AF61" s="240">
        <v>0</v>
      </c>
      <c r="AG61" s="240">
        <v>0</v>
      </c>
      <c r="AH61" s="240">
        <v>0</v>
      </c>
      <c r="AI61" s="240">
        <v>0</v>
      </c>
      <c r="AJ61" s="240">
        <v>0</v>
      </c>
      <c r="AK61" s="240">
        <v>0</v>
      </c>
      <c r="AL61" s="240">
        <v>0</v>
      </c>
      <c r="AM61" s="240">
        <v>0</v>
      </c>
      <c r="AN61" s="240">
        <v>0</v>
      </c>
      <c r="AO61" s="240">
        <v>0</v>
      </c>
      <c r="AP61" s="240">
        <v>0</v>
      </c>
      <c r="AQ61" s="240">
        <v>0</v>
      </c>
      <c r="AR61" s="240">
        <v>0</v>
      </c>
      <c r="AS61" s="240">
        <v>0</v>
      </c>
      <c r="AT61" s="240">
        <v>0</v>
      </c>
      <c r="AU61" s="240">
        <v>0</v>
      </c>
      <c r="AV61" s="240">
        <v>0</v>
      </c>
      <c r="AW61" s="240">
        <v>0</v>
      </c>
      <c r="AX61" s="240">
        <v>0</v>
      </c>
      <c r="AY61" s="240">
        <v>0</v>
      </c>
      <c r="AZ61" s="240">
        <v>0</v>
      </c>
      <c r="BA61" s="240">
        <v>0</v>
      </c>
      <c r="BB61" s="240">
        <v>0</v>
      </c>
      <c r="BC61" s="240">
        <v>0</v>
      </c>
      <c r="BD61" s="240">
        <v>0</v>
      </c>
      <c r="BE61" s="240">
        <v>0</v>
      </c>
      <c r="BF61" s="240">
        <v>0</v>
      </c>
      <c r="BG61" s="240">
        <v>0</v>
      </c>
      <c r="BH61" s="240">
        <v>0</v>
      </c>
      <c r="BI61" s="240">
        <v>0</v>
      </c>
      <c r="BJ61" s="240">
        <v>0</v>
      </c>
      <c r="BK61" s="240">
        <v>0</v>
      </c>
      <c r="BL61" s="240">
        <v>0</v>
      </c>
      <c r="BM61" s="240">
        <v>0</v>
      </c>
      <c r="BN61" s="240">
        <v>0</v>
      </c>
      <c r="BO61" s="243">
        <v>0</v>
      </c>
      <c r="BP61" s="242">
        <v>0</v>
      </c>
      <c r="BQ61" s="240">
        <v>2566</v>
      </c>
      <c r="BR61" s="240">
        <v>23343</v>
      </c>
      <c r="BS61" s="240">
        <v>0</v>
      </c>
      <c r="BT61" s="240">
        <v>0</v>
      </c>
      <c r="BU61" s="240">
        <v>0</v>
      </c>
      <c r="BV61" s="243">
        <v>25909</v>
      </c>
      <c r="BW61" s="241">
        <v>25909</v>
      </c>
      <c r="BX61" s="242">
        <v>0</v>
      </c>
      <c r="BY61" s="240">
        <v>0</v>
      </c>
      <c r="BZ61" s="240">
        <v>0</v>
      </c>
      <c r="CA61" s="240">
        <v>0</v>
      </c>
      <c r="CB61" s="240">
        <v>0</v>
      </c>
      <c r="CC61" s="240">
        <v>0</v>
      </c>
      <c r="CD61" s="240">
        <v>0</v>
      </c>
      <c r="CE61" s="240">
        <v>0</v>
      </c>
      <c r="CF61" s="243">
        <v>0</v>
      </c>
      <c r="CG61" s="243">
        <v>25909</v>
      </c>
      <c r="CH61" s="243">
        <v>25909</v>
      </c>
      <c r="CI61" s="240">
        <v>0</v>
      </c>
      <c r="CJ61" s="240">
        <v>0</v>
      </c>
      <c r="CK61" s="240">
        <v>0</v>
      </c>
      <c r="CL61" s="240">
        <v>0</v>
      </c>
      <c r="CM61" s="240">
        <v>0</v>
      </c>
      <c r="CN61" s="240">
        <v>0</v>
      </c>
      <c r="CO61" s="240">
        <v>0</v>
      </c>
      <c r="CP61" s="240">
        <v>0</v>
      </c>
      <c r="CQ61" s="243">
        <v>0</v>
      </c>
      <c r="CR61" s="243">
        <v>25909</v>
      </c>
      <c r="CS61" s="243">
        <v>25909</v>
      </c>
    </row>
    <row r="62" spans="1:97" s="210" customFormat="1" ht="12.75" customHeight="1" x14ac:dyDescent="0.2">
      <c r="A62" s="221" t="s">
        <v>295</v>
      </c>
      <c r="B62" s="334" t="s">
        <v>515</v>
      </c>
      <c r="C62" s="233">
        <v>0</v>
      </c>
      <c r="D62" s="233">
        <v>2</v>
      </c>
      <c r="E62" s="233">
        <v>0</v>
      </c>
      <c r="F62" s="233">
        <v>10</v>
      </c>
      <c r="G62" s="233">
        <v>1</v>
      </c>
      <c r="H62" s="233">
        <v>980</v>
      </c>
      <c r="I62" s="233">
        <v>85</v>
      </c>
      <c r="J62" s="233">
        <v>36</v>
      </c>
      <c r="K62" s="233">
        <v>173</v>
      </c>
      <c r="L62" s="233">
        <v>89</v>
      </c>
      <c r="M62" s="233">
        <v>29</v>
      </c>
      <c r="N62" s="233">
        <v>177</v>
      </c>
      <c r="O62" s="233">
        <v>88</v>
      </c>
      <c r="P62" s="233">
        <v>115</v>
      </c>
      <c r="Q62" s="233">
        <v>0</v>
      </c>
      <c r="R62" s="233">
        <v>1</v>
      </c>
      <c r="S62" s="233">
        <v>18</v>
      </c>
      <c r="T62" s="233">
        <v>4</v>
      </c>
      <c r="U62" s="233">
        <v>163</v>
      </c>
      <c r="V62" s="233">
        <v>30</v>
      </c>
      <c r="W62" s="233">
        <v>3</v>
      </c>
      <c r="X62" s="233">
        <v>13</v>
      </c>
      <c r="Y62" s="233">
        <v>74</v>
      </c>
      <c r="Z62" s="233">
        <v>131</v>
      </c>
      <c r="AA62" s="233">
        <v>0</v>
      </c>
      <c r="AB62" s="233">
        <v>9</v>
      </c>
      <c r="AC62" s="233">
        <v>0</v>
      </c>
      <c r="AD62" s="233">
        <v>0</v>
      </c>
      <c r="AE62" s="233">
        <v>23</v>
      </c>
      <c r="AF62" s="233">
        <v>0</v>
      </c>
      <c r="AG62" s="233">
        <v>1</v>
      </c>
      <c r="AH62" s="233">
        <v>0</v>
      </c>
      <c r="AI62" s="233">
        <v>7</v>
      </c>
      <c r="AJ62" s="233">
        <v>25</v>
      </c>
      <c r="AK62" s="233">
        <v>0</v>
      </c>
      <c r="AL62" s="233">
        <v>2</v>
      </c>
      <c r="AM62" s="233">
        <v>1</v>
      </c>
      <c r="AN62" s="233">
        <v>7</v>
      </c>
      <c r="AO62" s="233">
        <v>52</v>
      </c>
      <c r="AP62" s="233">
        <v>110</v>
      </c>
      <c r="AQ62" s="233">
        <v>168</v>
      </c>
      <c r="AR62" s="233">
        <v>36</v>
      </c>
      <c r="AS62" s="233">
        <v>29</v>
      </c>
      <c r="AT62" s="233">
        <v>163</v>
      </c>
      <c r="AU62" s="233">
        <v>61</v>
      </c>
      <c r="AV62" s="233">
        <v>229</v>
      </c>
      <c r="AW62" s="233">
        <v>257</v>
      </c>
      <c r="AX62" s="233">
        <v>100</v>
      </c>
      <c r="AY62" s="233">
        <v>332</v>
      </c>
      <c r="AZ62" s="233">
        <v>1</v>
      </c>
      <c r="BA62" s="233">
        <v>88</v>
      </c>
      <c r="BB62" s="233">
        <v>36</v>
      </c>
      <c r="BC62" s="233">
        <v>1</v>
      </c>
      <c r="BD62" s="233">
        <v>114</v>
      </c>
      <c r="BE62" s="233">
        <v>166</v>
      </c>
      <c r="BF62" s="233">
        <v>13</v>
      </c>
      <c r="BG62" s="233">
        <v>0</v>
      </c>
      <c r="BH62" s="233">
        <v>440</v>
      </c>
      <c r="BI62" s="233">
        <v>58</v>
      </c>
      <c r="BJ62" s="233">
        <v>85</v>
      </c>
      <c r="BK62" s="233">
        <v>323</v>
      </c>
      <c r="BL62" s="233">
        <v>80</v>
      </c>
      <c r="BM62" s="233">
        <v>0</v>
      </c>
      <c r="BN62" s="233">
        <v>106</v>
      </c>
      <c r="BO62" s="236">
        <v>5345</v>
      </c>
      <c r="BP62" s="235">
        <v>0</v>
      </c>
      <c r="BQ62" s="233">
        <v>8742</v>
      </c>
      <c r="BR62" s="233">
        <v>0</v>
      </c>
      <c r="BS62" s="233">
        <v>0</v>
      </c>
      <c r="BT62" s="233">
        <v>0</v>
      </c>
      <c r="BU62" s="233">
        <v>0</v>
      </c>
      <c r="BV62" s="236">
        <v>8742</v>
      </c>
      <c r="BW62" s="234">
        <v>14087</v>
      </c>
      <c r="BX62" s="235">
        <v>6</v>
      </c>
      <c r="BY62" s="233">
        <v>0</v>
      </c>
      <c r="BZ62" s="233">
        <v>0</v>
      </c>
      <c r="CA62" s="233">
        <v>0</v>
      </c>
      <c r="CB62" s="233">
        <v>0</v>
      </c>
      <c r="CC62" s="233">
        <v>0</v>
      </c>
      <c r="CD62" s="233">
        <v>0</v>
      </c>
      <c r="CE62" s="233">
        <v>0</v>
      </c>
      <c r="CF62" s="236">
        <v>6</v>
      </c>
      <c r="CG62" s="236">
        <v>8748</v>
      </c>
      <c r="CH62" s="236">
        <v>14093</v>
      </c>
      <c r="CI62" s="233">
        <v>-41</v>
      </c>
      <c r="CJ62" s="233">
        <v>0</v>
      </c>
      <c r="CK62" s="233">
        <v>0</v>
      </c>
      <c r="CL62" s="233">
        <v>0</v>
      </c>
      <c r="CM62" s="233">
        <v>0</v>
      </c>
      <c r="CN62" s="233">
        <v>0</v>
      </c>
      <c r="CO62" s="233">
        <v>0</v>
      </c>
      <c r="CP62" s="233">
        <v>0</v>
      </c>
      <c r="CQ62" s="236">
        <v>-41</v>
      </c>
      <c r="CR62" s="236">
        <v>8707</v>
      </c>
      <c r="CS62" s="236">
        <v>14052</v>
      </c>
    </row>
    <row r="63" spans="1:97" s="210" customFormat="1" ht="12.75" customHeight="1" x14ac:dyDescent="0.2">
      <c r="A63" s="221" t="s">
        <v>296</v>
      </c>
      <c r="B63" s="232" t="s">
        <v>516</v>
      </c>
      <c r="C63" s="233">
        <v>106</v>
      </c>
      <c r="D63" s="233">
        <v>3129</v>
      </c>
      <c r="E63" s="233">
        <v>2461</v>
      </c>
      <c r="F63" s="233">
        <v>509</v>
      </c>
      <c r="G63" s="233">
        <v>263</v>
      </c>
      <c r="H63" s="233">
        <v>850</v>
      </c>
      <c r="I63" s="233">
        <v>813</v>
      </c>
      <c r="J63" s="233">
        <v>258</v>
      </c>
      <c r="K63" s="233">
        <v>1796</v>
      </c>
      <c r="L63" s="233">
        <v>1352</v>
      </c>
      <c r="M63" s="233">
        <v>163</v>
      </c>
      <c r="N63" s="233">
        <v>3079</v>
      </c>
      <c r="O63" s="233">
        <v>760</v>
      </c>
      <c r="P63" s="233">
        <v>167</v>
      </c>
      <c r="Q63" s="233">
        <v>4</v>
      </c>
      <c r="R63" s="233">
        <v>44</v>
      </c>
      <c r="S63" s="233">
        <v>222</v>
      </c>
      <c r="T63" s="233">
        <v>26</v>
      </c>
      <c r="U63" s="233">
        <v>1072</v>
      </c>
      <c r="V63" s="233">
        <v>171</v>
      </c>
      <c r="W63" s="233">
        <v>77</v>
      </c>
      <c r="X63" s="233">
        <v>224</v>
      </c>
      <c r="Y63" s="233">
        <v>437</v>
      </c>
      <c r="Z63" s="233">
        <v>702</v>
      </c>
      <c r="AA63" s="233">
        <v>2</v>
      </c>
      <c r="AB63" s="233">
        <v>183</v>
      </c>
      <c r="AC63" s="233">
        <v>0</v>
      </c>
      <c r="AD63" s="233">
        <v>0</v>
      </c>
      <c r="AE63" s="233">
        <v>261</v>
      </c>
      <c r="AF63" s="233">
        <v>0</v>
      </c>
      <c r="AG63" s="233">
        <v>11</v>
      </c>
      <c r="AH63" s="233">
        <v>0</v>
      </c>
      <c r="AI63" s="233">
        <v>132</v>
      </c>
      <c r="AJ63" s="233">
        <v>491</v>
      </c>
      <c r="AK63" s="233">
        <v>8</v>
      </c>
      <c r="AL63" s="233">
        <v>136</v>
      </c>
      <c r="AM63" s="233">
        <v>13</v>
      </c>
      <c r="AN63" s="233">
        <v>278</v>
      </c>
      <c r="AO63" s="233">
        <v>5053</v>
      </c>
      <c r="AP63" s="233">
        <v>1139</v>
      </c>
      <c r="AQ63" s="233">
        <v>13976</v>
      </c>
      <c r="AR63" s="233">
        <v>2770</v>
      </c>
      <c r="AS63" s="233">
        <v>954</v>
      </c>
      <c r="AT63" s="233">
        <v>2474</v>
      </c>
      <c r="AU63" s="233">
        <v>1066</v>
      </c>
      <c r="AV63" s="233">
        <v>14171</v>
      </c>
      <c r="AW63" s="233">
        <v>5664</v>
      </c>
      <c r="AX63" s="233">
        <v>6044</v>
      </c>
      <c r="AY63" s="233">
        <v>14986</v>
      </c>
      <c r="AZ63" s="233">
        <v>51</v>
      </c>
      <c r="BA63" s="233">
        <v>5233</v>
      </c>
      <c r="BB63" s="233">
        <v>1440</v>
      </c>
      <c r="BC63" s="233">
        <v>13692</v>
      </c>
      <c r="BD63" s="233">
        <v>4283</v>
      </c>
      <c r="BE63" s="233">
        <v>6282</v>
      </c>
      <c r="BF63" s="233">
        <v>1030</v>
      </c>
      <c r="BG63" s="233">
        <v>925</v>
      </c>
      <c r="BH63" s="233">
        <v>15490</v>
      </c>
      <c r="BI63" s="233">
        <v>1572</v>
      </c>
      <c r="BJ63" s="233">
        <v>1257</v>
      </c>
      <c r="BK63" s="233">
        <v>870</v>
      </c>
      <c r="BL63" s="233">
        <v>1161</v>
      </c>
      <c r="BM63" s="233">
        <v>0</v>
      </c>
      <c r="BN63" s="233">
        <v>978</v>
      </c>
      <c r="BO63" s="236">
        <v>142761</v>
      </c>
      <c r="BP63" s="235">
        <v>173</v>
      </c>
      <c r="BQ63" s="233">
        <v>13187</v>
      </c>
      <c r="BR63" s="233">
        <v>0</v>
      </c>
      <c r="BS63" s="233">
        <v>706</v>
      </c>
      <c r="BT63" s="233">
        <v>2870</v>
      </c>
      <c r="BU63" s="233">
        <v>0</v>
      </c>
      <c r="BV63" s="236">
        <v>16936</v>
      </c>
      <c r="BW63" s="234">
        <v>159697</v>
      </c>
      <c r="BX63" s="235">
        <v>251</v>
      </c>
      <c r="BY63" s="233">
        <v>7268</v>
      </c>
      <c r="BZ63" s="233">
        <v>138</v>
      </c>
      <c r="CA63" s="233">
        <v>11</v>
      </c>
      <c r="CB63" s="233">
        <v>31</v>
      </c>
      <c r="CC63" s="233">
        <v>201</v>
      </c>
      <c r="CD63" s="233">
        <v>73</v>
      </c>
      <c r="CE63" s="233">
        <v>0</v>
      </c>
      <c r="CF63" s="236">
        <v>7973</v>
      </c>
      <c r="CG63" s="236">
        <v>24909</v>
      </c>
      <c r="CH63" s="236">
        <v>167670</v>
      </c>
      <c r="CI63" s="233">
        <v>-1041</v>
      </c>
      <c r="CJ63" s="233">
        <v>-15923</v>
      </c>
      <c r="CK63" s="233">
        <v>-23077</v>
      </c>
      <c r="CL63" s="233">
        <v>-534</v>
      </c>
      <c r="CM63" s="233">
        <v>-99</v>
      </c>
      <c r="CN63" s="233">
        <v>-705</v>
      </c>
      <c r="CO63" s="233">
        <v>-1663</v>
      </c>
      <c r="CP63" s="233">
        <v>0</v>
      </c>
      <c r="CQ63" s="236">
        <v>-43042</v>
      </c>
      <c r="CR63" s="236">
        <v>-18133</v>
      </c>
      <c r="CS63" s="236">
        <v>124628</v>
      </c>
    </row>
    <row r="64" spans="1:97" s="210" customFormat="1" ht="12.75" customHeight="1" x14ac:dyDescent="0.2">
      <c r="A64" s="221" t="s">
        <v>297</v>
      </c>
      <c r="B64" s="232" t="s">
        <v>517</v>
      </c>
      <c r="C64" s="233">
        <v>0</v>
      </c>
      <c r="D64" s="233">
        <v>0</v>
      </c>
      <c r="E64" s="233">
        <v>0</v>
      </c>
      <c r="F64" s="233">
        <v>0</v>
      </c>
      <c r="G64" s="233">
        <v>0</v>
      </c>
      <c r="H64" s="233">
        <v>0</v>
      </c>
      <c r="I64" s="233">
        <v>0</v>
      </c>
      <c r="J64" s="233">
        <v>0</v>
      </c>
      <c r="K64" s="233">
        <v>0</v>
      </c>
      <c r="L64" s="233">
        <v>0</v>
      </c>
      <c r="M64" s="233">
        <v>0</v>
      </c>
      <c r="N64" s="233">
        <v>0</v>
      </c>
      <c r="O64" s="233">
        <v>0</v>
      </c>
      <c r="P64" s="233">
        <v>0</v>
      </c>
      <c r="Q64" s="233">
        <v>0</v>
      </c>
      <c r="R64" s="233">
        <v>0</v>
      </c>
      <c r="S64" s="233">
        <v>0</v>
      </c>
      <c r="T64" s="233">
        <v>0</v>
      </c>
      <c r="U64" s="233">
        <v>0</v>
      </c>
      <c r="V64" s="233">
        <v>0</v>
      </c>
      <c r="W64" s="233">
        <v>0</v>
      </c>
      <c r="X64" s="233">
        <v>0</v>
      </c>
      <c r="Y64" s="233">
        <v>0</v>
      </c>
      <c r="Z64" s="233">
        <v>0</v>
      </c>
      <c r="AA64" s="233">
        <v>0</v>
      </c>
      <c r="AB64" s="233">
        <v>0</v>
      </c>
      <c r="AC64" s="233">
        <v>0</v>
      </c>
      <c r="AD64" s="233">
        <v>0</v>
      </c>
      <c r="AE64" s="233">
        <v>0</v>
      </c>
      <c r="AF64" s="233">
        <v>0</v>
      </c>
      <c r="AG64" s="233">
        <v>0</v>
      </c>
      <c r="AH64" s="233">
        <v>0</v>
      </c>
      <c r="AI64" s="233">
        <v>0</v>
      </c>
      <c r="AJ64" s="233">
        <v>0</v>
      </c>
      <c r="AK64" s="233">
        <v>0</v>
      </c>
      <c r="AL64" s="233">
        <v>0</v>
      </c>
      <c r="AM64" s="233">
        <v>0</v>
      </c>
      <c r="AN64" s="233">
        <v>0</v>
      </c>
      <c r="AO64" s="233">
        <v>0</v>
      </c>
      <c r="AP64" s="233">
        <v>0</v>
      </c>
      <c r="AQ64" s="233">
        <v>0</v>
      </c>
      <c r="AR64" s="233">
        <v>0</v>
      </c>
      <c r="AS64" s="233">
        <v>0</v>
      </c>
      <c r="AT64" s="233">
        <v>0</v>
      </c>
      <c r="AU64" s="233">
        <v>0</v>
      </c>
      <c r="AV64" s="233">
        <v>0</v>
      </c>
      <c r="AW64" s="233">
        <v>0</v>
      </c>
      <c r="AX64" s="233">
        <v>0</v>
      </c>
      <c r="AY64" s="233">
        <v>0</v>
      </c>
      <c r="AZ64" s="233">
        <v>0</v>
      </c>
      <c r="BA64" s="233">
        <v>0</v>
      </c>
      <c r="BB64" s="233">
        <v>0</v>
      </c>
      <c r="BC64" s="233">
        <v>0</v>
      </c>
      <c r="BD64" s="233">
        <v>0</v>
      </c>
      <c r="BE64" s="233">
        <v>0</v>
      </c>
      <c r="BF64" s="233">
        <v>0</v>
      </c>
      <c r="BG64" s="233">
        <v>0</v>
      </c>
      <c r="BH64" s="233">
        <v>0</v>
      </c>
      <c r="BI64" s="233">
        <v>0</v>
      </c>
      <c r="BJ64" s="233">
        <v>0</v>
      </c>
      <c r="BK64" s="233">
        <v>0</v>
      </c>
      <c r="BL64" s="233">
        <v>0</v>
      </c>
      <c r="BM64" s="233">
        <v>0</v>
      </c>
      <c r="BN64" s="233">
        <v>0</v>
      </c>
      <c r="BO64" s="236">
        <v>0</v>
      </c>
      <c r="BP64" s="235">
        <v>3946</v>
      </c>
      <c r="BQ64" s="233">
        <v>8996</v>
      </c>
      <c r="BR64" s="233">
        <v>0</v>
      </c>
      <c r="BS64" s="233">
        <v>0</v>
      </c>
      <c r="BT64" s="233">
        <v>0</v>
      </c>
      <c r="BU64" s="233">
        <v>0</v>
      </c>
      <c r="BV64" s="236">
        <v>12942</v>
      </c>
      <c r="BW64" s="234">
        <v>12942</v>
      </c>
      <c r="BX64" s="235">
        <v>1042</v>
      </c>
      <c r="BY64" s="233">
        <v>7354</v>
      </c>
      <c r="BZ64" s="233">
        <v>1660</v>
      </c>
      <c r="CA64" s="233">
        <v>1</v>
      </c>
      <c r="CB64" s="233">
        <v>19</v>
      </c>
      <c r="CC64" s="233">
        <v>6</v>
      </c>
      <c r="CD64" s="233">
        <v>650</v>
      </c>
      <c r="CE64" s="233">
        <v>0</v>
      </c>
      <c r="CF64" s="236">
        <v>10732</v>
      </c>
      <c r="CG64" s="236">
        <v>23674</v>
      </c>
      <c r="CH64" s="236">
        <v>23674</v>
      </c>
      <c r="CI64" s="233">
        <v>-579</v>
      </c>
      <c r="CJ64" s="233">
        <v>-3325</v>
      </c>
      <c r="CK64" s="233">
        <v>-8</v>
      </c>
      <c r="CL64" s="233">
        <v>-4</v>
      </c>
      <c r="CM64" s="233">
        <v>-26</v>
      </c>
      <c r="CN64" s="233">
        <v>-16</v>
      </c>
      <c r="CO64" s="233">
        <v>-35</v>
      </c>
      <c r="CP64" s="233">
        <v>0</v>
      </c>
      <c r="CQ64" s="236">
        <v>-3993</v>
      </c>
      <c r="CR64" s="236">
        <v>19681</v>
      </c>
      <c r="CS64" s="236">
        <v>19681</v>
      </c>
    </row>
    <row r="65" spans="1:97" s="210" customFormat="1" ht="12.75" customHeight="1" x14ac:dyDescent="0.2">
      <c r="A65" s="244" t="s">
        <v>298</v>
      </c>
      <c r="B65" s="232" t="s">
        <v>518</v>
      </c>
      <c r="C65" s="246">
        <v>0</v>
      </c>
      <c r="D65" s="246">
        <v>0</v>
      </c>
      <c r="E65" s="246">
        <v>0</v>
      </c>
      <c r="F65" s="246">
        <v>0</v>
      </c>
      <c r="G65" s="246">
        <v>0</v>
      </c>
      <c r="H65" s="246">
        <v>0</v>
      </c>
      <c r="I65" s="246">
        <v>0</v>
      </c>
      <c r="J65" s="246">
        <v>0</v>
      </c>
      <c r="K65" s="246">
        <v>0</v>
      </c>
      <c r="L65" s="246">
        <v>0</v>
      </c>
      <c r="M65" s="246">
        <v>0</v>
      </c>
      <c r="N65" s="246">
        <v>0</v>
      </c>
      <c r="O65" s="246">
        <v>0</v>
      </c>
      <c r="P65" s="246">
        <v>0</v>
      </c>
      <c r="Q65" s="246">
        <v>0</v>
      </c>
      <c r="R65" s="246">
        <v>0</v>
      </c>
      <c r="S65" s="246">
        <v>0</v>
      </c>
      <c r="T65" s="246">
        <v>0</v>
      </c>
      <c r="U65" s="246">
        <v>0</v>
      </c>
      <c r="V65" s="246">
        <v>0</v>
      </c>
      <c r="W65" s="246">
        <v>0</v>
      </c>
      <c r="X65" s="246">
        <v>0</v>
      </c>
      <c r="Y65" s="246">
        <v>0</v>
      </c>
      <c r="Z65" s="246">
        <v>0</v>
      </c>
      <c r="AA65" s="246">
        <v>0</v>
      </c>
      <c r="AB65" s="246">
        <v>0</v>
      </c>
      <c r="AC65" s="246">
        <v>0</v>
      </c>
      <c r="AD65" s="246">
        <v>0</v>
      </c>
      <c r="AE65" s="246">
        <v>0</v>
      </c>
      <c r="AF65" s="246">
        <v>0</v>
      </c>
      <c r="AG65" s="246">
        <v>0</v>
      </c>
      <c r="AH65" s="246">
        <v>0</v>
      </c>
      <c r="AI65" s="246">
        <v>0</v>
      </c>
      <c r="AJ65" s="246">
        <v>0</v>
      </c>
      <c r="AK65" s="246">
        <v>0</v>
      </c>
      <c r="AL65" s="246">
        <v>0</v>
      </c>
      <c r="AM65" s="246">
        <v>0</v>
      </c>
      <c r="AN65" s="246">
        <v>0</v>
      </c>
      <c r="AO65" s="246">
        <v>0</v>
      </c>
      <c r="AP65" s="246">
        <v>0</v>
      </c>
      <c r="AQ65" s="246">
        <v>0</v>
      </c>
      <c r="AR65" s="246">
        <v>0</v>
      </c>
      <c r="AS65" s="246">
        <v>0</v>
      </c>
      <c r="AT65" s="246">
        <v>0</v>
      </c>
      <c r="AU65" s="246">
        <v>0</v>
      </c>
      <c r="AV65" s="246">
        <v>0</v>
      </c>
      <c r="AW65" s="246">
        <v>0</v>
      </c>
      <c r="AX65" s="246">
        <v>0</v>
      </c>
      <c r="AY65" s="246">
        <v>0</v>
      </c>
      <c r="AZ65" s="246">
        <v>0</v>
      </c>
      <c r="BA65" s="246">
        <v>0</v>
      </c>
      <c r="BB65" s="246">
        <v>0</v>
      </c>
      <c r="BC65" s="246">
        <v>0</v>
      </c>
      <c r="BD65" s="246">
        <v>130</v>
      </c>
      <c r="BE65" s="246">
        <v>196</v>
      </c>
      <c r="BF65" s="246">
        <v>137</v>
      </c>
      <c r="BG65" s="246">
        <v>0</v>
      </c>
      <c r="BH65" s="246">
        <v>0</v>
      </c>
      <c r="BI65" s="246">
        <v>281</v>
      </c>
      <c r="BJ65" s="246">
        <v>281</v>
      </c>
      <c r="BK65" s="246">
        <v>0</v>
      </c>
      <c r="BL65" s="246">
        <v>0</v>
      </c>
      <c r="BM65" s="246">
        <v>0</v>
      </c>
      <c r="BN65" s="246">
        <v>0</v>
      </c>
      <c r="BO65" s="249">
        <v>1025</v>
      </c>
      <c r="BP65" s="248">
        <v>16121</v>
      </c>
      <c r="BQ65" s="246">
        <v>24807</v>
      </c>
      <c r="BR65" s="246">
        <v>0</v>
      </c>
      <c r="BS65" s="246">
        <v>0</v>
      </c>
      <c r="BT65" s="246">
        <v>0</v>
      </c>
      <c r="BU65" s="246">
        <v>0</v>
      </c>
      <c r="BV65" s="249">
        <v>40928</v>
      </c>
      <c r="BW65" s="247">
        <v>41953</v>
      </c>
      <c r="BX65" s="248">
        <v>542</v>
      </c>
      <c r="BY65" s="246">
        <v>3167</v>
      </c>
      <c r="BZ65" s="246">
        <v>443</v>
      </c>
      <c r="CA65" s="246">
        <v>6</v>
      </c>
      <c r="CB65" s="246">
        <v>170</v>
      </c>
      <c r="CC65" s="246">
        <v>121</v>
      </c>
      <c r="CD65" s="246">
        <v>264</v>
      </c>
      <c r="CE65" s="246">
        <v>0</v>
      </c>
      <c r="CF65" s="249">
        <v>4713</v>
      </c>
      <c r="CG65" s="249">
        <v>45641</v>
      </c>
      <c r="CH65" s="249">
        <v>46666</v>
      </c>
      <c r="CI65" s="246">
        <v>-426</v>
      </c>
      <c r="CJ65" s="246">
        <v>-3523</v>
      </c>
      <c r="CK65" s="246">
        <v>-605</v>
      </c>
      <c r="CL65" s="246">
        <v>-7</v>
      </c>
      <c r="CM65" s="246">
        <v>-46</v>
      </c>
      <c r="CN65" s="246">
        <v>-12</v>
      </c>
      <c r="CO65" s="246">
        <v>-1566</v>
      </c>
      <c r="CP65" s="246">
        <v>0</v>
      </c>
      <c r="CQ65" s="249">
        <v>-6185</v>
      </c>
      <c r="CR65" s="249">
        <v>39456</v>
      </c>
      <c r="CS65" s="249">
        <v>40481</v>
      </c>
    </row>
    <row r="66" spans="1:97" s="210" customFormat="1" ht="12.75" customHeight="1" x14ac:dyDescent="0.2">
      <c r="A66" s="221" t="s">
        <v>299</v>
      </c>
      <c r="B66" s="239" t="s">
        <v>519</v>
      </c>
      <c r="C66" s="233">
        <v>0</v>
      </c>
      <c r="D66" s="233">
        <v>0</v>
      </c>
      <c r="E66" s="233">
        <v>0</v>
      </c>
      <c r="F66" s="233">
        <v>0</v>
      </c>
      <c r="G66" s="233">
        <v>0</v>
      </c>
      <c r="H66" s="233">
        <v>0</v>
      </c>
      <c r="I66" s="233">
        <v>0</v>
      </c>
      <c r="J66" s="233">
        <v>0</v>
      </c>
      <c r="K66" s="233">
        <v>0</v>
      </c>
      <c r="L66" s="233">
        <v>0</v>
      </c>
      <c r="M66" s="233">
        <v>0</v>
      </c>
      <c r="N66" s="233">
        <v>0</v>
      </c>
      <c r="O66" s="233">
        <v>0</v>
      </c>
      <c r="P66" s="233">
        <v>0</v>
      </c>
      <c r="Q66" s="233">
        <v>0</v>
      </c>
      <c r="R66" s="233">
        <v>0</v>
      </c>
      <c r="S66" s="233">
        <v>0</v>
      </c>
      <c r="T66" s="233">
        <v>0</v>
      </c>
      <c r="U66" s="233">
        <v>0</v>
      </c>
      <c r="V66" s="233">
        <v>0</v>
      </c>
      <c r="W66" s="233">
        <v>0</v>
      </c>
      <c r="X66" s="233">
        <v>0</v>
      </c>
      <c r="Y66" s="233">
        <v>0</v>
      </c>
      <c r="Z66" s="233">
        <v>0</v>
      </c>
      <c r="AA66" s="233">
        <v>0</v>
      </c>
      <c r="AB66" s="233">
        <v>0</v>
      </c>
      <c r="AC66" s="233">
        <v>0</v>
      </c>
      <c r="AD66" s="233">
        <v>0</v>
      </c>
      <c r="AE66" s="233">
        <v>0</v>
      </c>
      <c r="AF66" s="233">
        <v>0</v>
      </c>
      <c r="AG66" s="233">
        <v>0</v>
      </c>
      <c r="AH66" s="233">
        <v>0</v>
      </c>
      <c r="AI66" s="233">
        <v>0</v>
      </c>
      <c r="AJ66" s="233">
        <v>0</v>
      </c>
      <c r="AK66" s="233">
        <v>0</v>
      </c>
      <c r="AL66" s="233">
        <v>0</v>
      </c>
      <c r="AM66" s="233">
        <v>0</v>
      </c>
      <c r="AN66" s="233">
        <v>0</v>
      </c>
      <c r="AO66" s="233">
        <v>0</v>
      </c>
      <c r="AP66" s="233">
        <v>0</v>
      </c>
      <c r="AQ66" s="233">
        <v>0</v>
      </c>
      <c r="AR66" s="233">
        <v>0</v>
      </c>
      <c r="AS66" s="233">
        <v>0</v>
      </c>
      <c r="AT66" s="233">
        <v>0</v>
      </c>
      <c r="AU66" s="233">
        <v>0</v>
      </c>
      <c r="AV66" s="233">
        <v>5</v>
      </c>
      <c r="AW66" s="233">
        <v>0</v>
      </c>
      <c r="AX66" s="233">
        <v>0</v>
      </c>
      <c r="AY66" s="233">
        <v>0</v>
      </c>
      <c r="AZ66" s="233">
        <v>0</v>
      </c>
      <c r="BA66" s="233">
        <v>212</v>
      </c>
      <c r="BB66" s="233">
        <v>103</v>
      </c>
      <c r="BC66" s="233">
        <v>0</v>
      </c>
      <c r="BD66" s="233">
        <v>3</v>
      </c>
      <c r="BE66" s="233">
        <v>0</v>
      </c>
      <c r="BF66" s="233">
        <v>0</v>
      </c>
      <c r="BG66" s="233">
        <v>0</v>
      </c>
      <c r="BH66" s="233">
        <v>18</v>
      </c>
      <c r="BI66" s="233">
        <v>26</v>
      </c>
      <c r="BJ66" s="233">
        <v>11</v>
      </c>
      <c r="BK66" s="233">
        <v>198</v>
      </c>
      <c r="BL66" s="233">
        <v>15</v>
      </c>
      <c r="BM66" s="233">
        <v>0</v>
      </c>
      <c r="BN66" s="233">
        <v>6</v>
      </c>
      <c r="BO66" s="236">
        <v>597</v>
      </c>
      <c r="BP66" s="235">
        <v>1674</v>
      </c>
      <c r="BQ66" s="233">
        <v>19018</v>
      </c>
      <c r="BR66" s="233">
        <v>0</v>
      </c>
      <c r="BS66" s="233">
        <v>0</v>
      </c>
      <c r="BT66" s="233">
        <v>0</v>
      </c>
      <c r="BU66" s="233">
        <v>0</v>
      </c>
      <c r="BV66" s="236">
        <v>20692</v>
      </c>
      <c r="BW66" s="234">
        <v>21289</v>
      </c>
      <c r="BX66" s="235">
        <v>106</v>
      </c>
      <c r="BY66" s="233">
        <v>1589</v>
      </c>
      <c r="BZ66" s="233">
        <v>75</v>
      </c>
      <c r="CA66" s="233">
        <v>0</v>
      </c>
      <c r="CB66" s="233">
        <v>82</v>
      </c>
      <c r="CC66" s="233">
        <v>48</v>
      </c>
      <c r="CD66" s="233">
        <v>291</v>
      </c>
      <c r="CE66" s="233">
        <v>0</v>
      </c>
      <c r="CF66" s="236">
        <v>2191</v>
      </c>
      <c r="CG66" s="236">
        <v>22883</v>
      </c>
      <c r="CH66" s="236">
        <v>23480</v>
      </c>
      <c r="CI66" s="233">
        <v>-185</v>
      </c>
      <c r="CJ66" s="233">
        <v>-3499</v>
      </c>
      <c r="CK66" s="233">
        <v>-800</v>
      </c>
      <c r="CL66" s="233">
        <v>-113</v>
      </c>
      <c r="CM66" s="233">
        <v>-19</v>
      </c>
      <c r="CN66" s="233">
        <v>-6</v>
      </c>
      <c r="CO66" s="233">
        <v>-302</v>
      </c>
      <c r="CP66" s="233">
        <v>0</v>
      </c>
      <c r="CQ66" s="236">
        <v>-4924</v>
      </c>
      <c r="CR66" s="236">
        <v>17959</v>
      </c>
      <c r="CS66" s="236">
        <v>18556</v>
      </c>
    </row>
    <row r="67" spans="1:97" s="210" customFormat="1" ht="12.75" customHeight="1" x14ac:dyDescent="0.2">
      <c r="A67" s="244" t="s">
        <v>300</v>
      </c>
      <c r="B67" s="232" t="s">
        <v>520</v>
      </c>
      <c r="C67" s="233">
        <v>0</v>
      </c>
      <c r="D67" s="233">
        <v>1</v>
      </c>
      <c r="E67" s="233">
        <v>0</v>
      </c>
      <c r="F67" s="233">
        <v>17</v>
      </c>
      <c r="G67" s="233">
        <v>1</v>
      </c>
      <c r="H67" s="233">
        <v>118</v>
      </c>
      <c r="I67" s="233">
        <v>1</v>
      </c>
      <c r="J67" s="233">
        <v>2</v>
      </c>
      <c r="K67" s="233">
        <v>36</v>
      </c>
      <c r="L67" s="233">
        <v>10</v>
      </c>
      <c r="M67" s="233">
        <v>1</v>
      </c>
      <c r="N67" s="233">
        <v>22</v>
      </c>
      <c r="O67" s="233">
        <v>5</v>
      </c>
      <c r="P67" s="233">
        <v>3</v>
      </c>
      <c r="Q67" s="233">
        <v>0</v>
      </c>
      <c r="R67" s="233">
        <v>0</v>
      </c>
      <c r="S67" s="233">
        <v>1</v>
      </c>
      <c r="T67" s="233">
        <v>0</v>
      </c>
      <c r="U67" s="233">
        <v>9</v>
      </c>
      <c r="V67" s="233">
        <v>1</v>
      </c>
      <c r="W67" s="233">
        <v>1</v>
      </c>
      <c r="X67" s="233">
        <v>2</v>
      </c>
      <c r="Y67" s="233">
        <v>0</v>
      </c>
      <c r="Z67" s="233">
        <v>3</v>
      </c>
      <c r="AA67" s="233">
        <v>0</v>
      </c>
      <c r="AB67" s="233">
        <v>1</v>
      </c>
      <c r="AC67" s="233">
        <v>0</v>
      </c>
      <c r="AD67" s="233">
        <v>0</v>
      </c>
      <c r="AE67" s="233">
        <v>0</v>
      </c>
      <c r="AF67" s="233">
        <v>0</v>
      </c>
      <c r="AG67" s="233">
        <v>0</v>
      </c>
      <c r="AH67" s="233">
        <v>0</v>
      </c>
      <c r="AI67" s="233">
        <v>0</v>
      </c>
      <c r="AJ67" s="233">
        <v>3</v>
      </c>
      <c r="AK67" s="233">
        <v>0</v>
      </c>
      <c r="AL67" s="233">
        <v>1</v>
      </c>
      <c r="AM67" s="233">
        <v>0</v>
      </c>
      <c r="AN67" s="233">
        <v>0</v>
      </c>
      <c r="AO67" s="233">
        <v>11</v>
      </c>
      <c r="AP67" s="233">
        <v>3</v>
      </c>
      <c r="AQ67" s="233">
        <v>27</v>
      </c>
      <c r="AR67" s="233">
        <v>9</v>
      </c>
      <c r="AS67" s="233">
        <v>1</v>
      </c>
      <c r="AT67" s="233">
        <v>6</v>
      </c>
      <c r="AU67" s="233">
        <v>1</v>
      </c>
      <c r="AV67" s="233">
        <v>175</v>
      </c>
      <c r="AW67" s="233">
        <v>12</v>
      </c>
      <c r="AX67" s="233">
        <v>131</v>
      </c>
      <c r="AY67" s="233">
        <v>79</v>
      </c>
      <c r="AZ67" s="233">
        <v>2</v>
      </c>
      <c r="BA67" s="233">
        <v>40</v>
      </c>
      <c r="BB67" s="233">
        <v>31</v>
      </c>
      <c r="BC67" s="233">
        <v>92</v>
      </c>
      <c r="BD67" s="233">
        <v>59</v>
      </c>
      <c r="BE67" s="233">
        <v>1247</v>
      </c>
      <c r="BF67" s="233">
        <v>221</v>
      </c>
      <c r="BG67" s="233">
        <v>37</v>
      </c>
      <c r="BH67" s="233">
        <v>138</v>
      </c>
      <c r="BI67" s="233">
        <v>250</v>
      </c>
      <c r="BJ67" s="233">
        <v>129</v>
      </c>
      <c r="BK67" s="233">
        <v>71</v>
      </c>
      <c r="BL67" s="233">
        <v>382</v>
      </c>
      <c r="BM67" s="233">
        <v>0</v>
      </c>
      <c r="BN67" s="233">
        <v>15</v>
      </c>
      <c r="BO67" s="236">
        <v>3408</v>
      </c>
      <c r="BP67" s="235">
        <v>208</v>
      </c>
      <c r="BQ67" s="233">
        <v>18461</v>
      </c>
      <c r="BR67" s="233">
        <v>0</v>
      </c>
      <c r="BS67" s="233">
        <v>0</v>
      </c>
      <c r="BT67" s="233">
        <v>0</v>
      </c>
      <c r="BU67" s="233">
        <v>0</v>
      </c>
      <c r="BV67" s="236">
        <v>18669</v>
      </c>
      <c r="BW67" s="234">
        <v>22077</v>
      </c>
      <c r="BX67" s="235">
        <v>43</v>
      </c>
      <c r="BY67" s="233">
        <v>111</v>
      </c>
      <c r="BZ67" s="233">
        <v>358</v>
      </c>
      <c r="CA67" s="233">
        <v>2</v>
      </c>
      <c r="CB67" s="233">
        <v>183</v>
      </c>
      <c r="CC67" s="233">
        <v>132</v>
      </c>
      <c r="CD67" s="233">
        <v>243</v>
      </c>
      <c r="CE67" s="233">
        <v>0</v>
      </c>
      <c r="CF67" s="236">
        <v>1072</v>
      </c>
      <c r="CG67" s="236">
        <v>19741</v>
      </c>
      <c r="CH67" s="236">
        <v>23149</v>
      </c>
      <c r="CI67" s="233">
        <v>-26</v>
      </c>
      <c r="CJ67" s="233">
        <v>-137</v>
      </c>
      <c r="CK67" s="233">
        <v>-273</v>
      </c>
      <c r="CL67" s="233">
        <v>-9</v>
      </c>
      <c r="CM67" s="233">
        <v>-16</v>
      </c>
      <c r="CN67" s="233">
        <v>-4</v>
      </c>
      <c r="CO67" s="233">
        <v>-619</v>
      </c>
      <c r="CP67" s="233">
        <v>0</v>
      </c>
      <c r="CQ67" s="236">
        <v>-1084</v>
      </c>
      <c r="CR67" s="236">
        <v>18657</v>
      </c>
      <c r="CS67" s="236">
        <v>22065</v>
      </c>
    </row>
    <row r="68" spans="1:97" s="210" customFormat="1" ht="12.75" customHeight="1" x14ac:dyDescent="0.2">
      <c r="A68" s="221" t="s">
        <v>301</v>
      </c>
      <c r="B68" s="232" t="s">
        <v>521</v>
      </c>
      <c r="C68" s="233">
        <v>1</v>
      </c>
      <c r="D68" s="233">
        <v>6</v>
      </c>
      <c r="E68" s="233">
        <v>98</v>
      </c>
      <c r="F68" s="233">
        <v>33</v>
      </c>
      <c r="G68" s="233">
        <v>25</v>
      </c>
      <c r="H68" s="233">
        <v>136</v>
      </c>
      <c r="I68" s="233">
        <v>7</v>
      </c>
      <c r="J68" s="233">
        <v>7</v>
      </c>
      <c r="K68" s="233">
        <v>72</v>
      </c>
      <c r="L68" s="233">
        <v>54</v>
      </c>
      <c r="M68" s="233">
        <v>4</v>
      </c>
      <c r="N68" s="233">
        <v>109</v>
      </c>
      <c r="O68" s="233">
        <v>5</v>
      </c>
      <c r="P68" s="233">
        <v>1</v>
      </c>
      <c r="Q68" s="233">
        <v>0</v>
      </c>
      <c r="R68" s="233">
        <v>2</v>
      </c>
      <c r="S68" s="233">
        <v>7</v>
      </c>
      <c r="T68" s="233">
        <v>1</v>
      </c>
      <c r="U68" s="233">
        <v>37</v>
      </c>
      <c r="V68" s="233">
        <v>6</v>
      </c>
      <c r="W68" s="233">
        <v>2</v>
      </c>
      <c r="X68" s="233">
        <v>4</v>
      </c>
      <c r="Y68" s="233">
        <v>8</v>
      </c>
      <c r="Z68" s="233">
        <v>14</v>
      </c>
      <c r="AA68" s="233">
        <v>0</v>
      </c>
      <c r="AB68" s="233">
        <v>1</v>
      </c>
      <c r="AC68" s="233">
        <v>0</v>
      </c>
      <c r="AD68" s="233">
        <v>0</v>
      </c>
      <c r="AE68" s="233">
        <v>5</v>
      </c>
      <c r="AF68" s="233">
        <v>0</v>
      </c>
      <c r="AG68" s="233">
        <v>0</v>
      </c>
      <c r="AH68" s="233">
        <v>0</v>
      </c>
      <c r="AI68" s="233">
        <v>3</v>
      </c>
      <c r="AJ68" s="233">
        <v>13</v>
      </c>
      <c r="AK68" s="233">
        <v>0</v>
      </c>
      <c r="AL68" s="233">
        <v>3</v>
      </c>
      <c r="AM68" s="233">
        <v>1</v>
      </c>
      <c r="AN68" s="233">
        <v>1</v>
      </c>
      <c r="AO68" s="233">
        <v>32</v>
      </c>
      <c r="AP68" s="233">
        <v>0</v>
      </c>
      <c r="AQ68" s="233">
        <v>188</v>
      </c>
      <c r="AR68" s="233">
        <v>11</v>
      </c>
      <c r="AS68" s="233">
        <v>0</v>
      </c>
      <c r="AT68" s="233">
        <v>23</v>
      </c>
      <c r="AU68" s="233">
        <v>46</v>
      </c>
      <c r="AV68" s="233">
        <v>409</v>
      </c>
      <c r="AW68" s="233">
        <v>195</v>
      </c>
      <c r="AX68" s="233">
        <v>47</v>
      </c>
      <c r="AY68" s="233">
        <v>292</v>
      </c>
      <c r="AZ68" s="233">
        <v>19</v>
      </c>
      <c r="BA68" s="233">
        <v>110</v>
      </c>
      <c r="BB68" s="233">
        <v>15</v>
      </c>
      <c r="BC68" s="233">
        <v>355</v>
      </c>
      <c r="BD68" s="233">
        <v>249</v>
      </c>
      <c r="BE68" s="233">
        <v>194</v>
      </c>
      <c r="BF68" s="233">
        <v>131</v>
      </c>
      <c r="BG68" s="233">
        <v>82</v>
      </c>
      <c r="BH68" s="233">
        <v>217</v>
      </c>
      <c r="BI68" s="233">
        <v>45</v>
      </c>
      <c r="BJ68" s="233">
        <v>39</v>
      </c>
      <c r="BK68" s="233">
        <v>45</v>
      </c>
      <c r="BL68" s="233">
        <v>76</v>
      </c>
      <c r="BM68" s="233">
        <v>0</v>
      </c>
      <c r="BN68" s="233">
        <v>1</v>
      </c>
      <c r="BO68" s="236">
        <v>3487</v>
      </c>
      <c r="BP68" s="235">
        <v>0</v>
      </c>
      <c r="BQ68" s="233">
        <v>0</v>
      </c>
      <c r="BR68" s="233">
        <v>0</v>
      </c>
      <c r="BS68" s="233">
        <v>0</v>
      </c>
      <c r="BT68" s="233">
        <v>0</v>
      </c>
      <c r="BU68" s="233">
        <v>0</v>
      </c>
      <c r="BV68" s="236">
        <v>0</v>
      </c>
      <c r="BW68" s="234">
        <v>3487</v>
      </c>
      <c r="BX68" s="235">
        <v>0</v>
      </c>
      <c r="BY68" s="233">
        <v>0</v>
      </c>
      <c r="BZ68" s="233">
        <v>0</v>
      </c>
      <c r="CA68" s="233">
        <v>0</v>
      </c>
      <c r="CB68" s="233">
        <v>0</v>
      </c>
      <c r="CC68" s="233">
        <v>0</v>
      </c>
      <c r="CD68" s="233">
        <v>0</v>
      </c>
      <c r="CE68" s="233">
        <v>0</v>
      </c>
      <c r="CF68" s="236">
        <v>0</v>
      </c>
      <c r="CG68" s="236">
        <v>0</v>
      </c>
      <c r="CH68" s="236">
        <v>3487</v>
      </c>
      <c r="CI68" s="233">
        <v>0</v>
      </c>
      <c r="CJ68" s="233">
        <v>0</v>
      </c>
      <c r="CK68" s="233">
        <v>0</v>
      </c>
      <c r="CL68" s="233">
        <v>0</v>
      </c>
      <c r="CM68" s="233">
        <v>0</v>
      </c>
      <c r="CN68" s="233">
        <v>0</v>
      </c>
      <c r="CO68" s="233">
        <v>0</v>
      </c>
      <c r="CP68" s="233">
        <v>0</v>
      </c>
      <c r="CQ68" s="236">
        <v>0</v>
      </c>
      <c r="CR68" s="236">
        <v>0</v>
      </c>
      <c r="CS68" s="236">
        <v>3487</v>
      </c>
    </row>
    <row r="69" spans="1:97" s="210" customFormat="1" ht="12.75" customHeight="1" x14ac:dyDescent="0.2">
      <c r="A69" s="244" t="s">
        <v>459</v>
      </c>
      <c r="B69" s="232" t="s">
        <v>522</v>
      </c>
      <c r="C69" s="233">
        <v>18</v>
      </c>
      <c r="D69" s="233">
        <v>21</v>
      </c>
      <c r="E69" s="233">
        <v>44</v>
      </c>
      <c r="F69" s="233">
        <v>4</v>
      </c>
      <c r="G69" s="233">
        <v>40</v>
      </c>
      <c r="H69" s="233">
        <v>716</v>
      </c>
      <c r="I69" s="233">
        <v>140</v>
      </c>
      <c r="J69" s="233">
        <v>189</v>
      </c>
      <c r="K69" s="233">
        <v>1014</v>
      </c>
      <c r="L69" s="233">
        <v>539</v>
      </c>
      <c r="M69" s="233">
        <v>171</v>
      </c>
      <c r="N69" s="233">
        <v>101</v>
      </c>
      <c r="O69" s="233">
        <v>96</v>
      </c>
      <c r="P69" s="233">
        <v>432</v>
      </c>
      <c r="Q69" s="233">
        <v>0</v>
      </c>
      <c r="R69" s="233">
        <v>4</v>
      </c>
      <c r="S69" s="233">
        <v>102</v>
      </c>
      <c r="T69" s="233">
        <v>2</v>
      </c>
      <c r="U69" s="233">
        <v>286</v>
      </c>
      <c r="V69" s="233">
        <v>43</v>
      </c>
      <c r="W69" s="233">
        <v>10</v>
      </c>
      <c r="X69" s="233">
        <v>1</v>
      </c>
      <c r="Y69" s="233">
        <v>19</v>
      </c>
      <c r="Z69" s="233">
        <v>112</v>
      </c>
      <c r="AA69" s="233">
        <v>0</v>
      </c>
      <c r="AB69" s="233">
        <v>19</v>
      </c>
      <c r="AC69" s="233">
        <v>0</v>
      </c>
      <c r="AD69" s="233">
        <v>0</v>
      </c>
      <c r="AE69" s="233">
        <v>43</v>
      </c>
      <c r="AF69" s="233">
        <v>0</v>
      </c>
      <c r="AG69" s="233">
        <v>4</v>
      </c>
      <c r="AH69" s="233">
        <v>0</v>
      </c>
      <c r="AI69" s="233">
        <v>20</v>
      </c>
      <c r="AJ69" s="233">
        <v>38</v>
      </c>
      <c r="AK69" s="233">
        <v>0</v>
      </c>
      <c r="AL69" s="233">
        <v>13</v>
      </c>
      <c r="AM69" s="233">
        <v>3</v>
      </c>
      <c r="AN69" s="233">
        <v>4</v>
      </c>
      <c r="AO69" s="233">
        <v>1285</v>
      </c>
      <c r="AP69" s="233">
        <v>67</v>
      </c>
      <c r="AQ69" s="233">
        <v>468</v>
      </c>
      <c r="AR69" s="233">
        <v>269</v>
      </c>
      <c r="AS69" s="233">
        <v>71</v>
      </c>
      <c r="AT69" s="233">
        <v>189</v>
      </c>
      <c r="AU69" s="233">
        <v>370</v>
      </c>
      <c r="AV69" s="233">
        <v>1640</v>
      </c>
      <c r="AW69" s="233">
        <v>321</v>
      </c>
      <c r="AX69" s="233">
        <v>215</v>
      </c>
      <c r="AY69" s="233">
        <v>1581</v>
      </c>
      <c r="AZ69" s="233">
        <v>6</v>
      </c>
      <c r="BA69" s="233">
        <v>145</v>
      </c>
      <c r="BB69" s="233">
        <v>12</v>
      </c>
      <c r="BC69" s="233">
        <v>124</v>
      </c>
      <c r="BD69" s="233">
        <v>681</v>
      </c>
      <c r="BE69" s="233">
        <v>314</v>
      </c>
      <c r="BF69" s="233">
        <v>80</v>
      </c>
      <c r="BG69" s="233">
        <v>50</v>
      </c>
      <c r="BH69" s="233">
        <v>386</v>
      </c>
      <c r="BI69" s="233">
        <v>25</v>
      </c>
      <c r="BJ69" s="233">
        <v>71</v>
      </c>
      <c r="BK69" s="233">
        <v>39</v>
      </c>
      <c r="BL69" s="233">
        <v>112</v>
      </c>
      <c r="BM69" s="233">
        <v>2</v>
      </c>
      <c r="BN69" s="233">
        <v>0</v>
      </c>
      <c r="BO69" s="236">
        <v>12771</v>
      </c>
      <c r="BP69" s="235">
        <v>0</v>
      </c>
      <c r="BQ69" s="233">
        <v>26</v>
      </c>
      <c r="BR69" s="233">
        <v>0</v>
      </c>
      <c r="BS69" s="233">
        <v>0</v>
      </c>
      <c r="BT69" s="233">
        <v>0</v>
      </c>
      <c r="BU69" s="233">
        <v>0</v>
      </c>
      <c r="BV69" s="236">
        <v>26</v>
      </c>
      <c r="BW69" s="234">
        <v>12797</v>
      </c>
      <c r="BX69" s="235">
        <v>5</v>
      </c>
      <c r="BY69" s="233">
        <v>185</v>
      </c>
      <c r="BZ69" s="233">
        <v>2280</v>
      </c>
      <c r="CA69" s="233">
        <v>211</v>
      </c>
      <c r="CB69" s="233">
        <v>240</v>
      </c>
      <c r="CC69" s="233">
        <v>2825</v>
      </c>
      <c r="CD69" s="233">
        <v>3321</v>
      </c>
      <c r="CE69" s="233">
        <v>0</v>
      </c>
      <c r="CF69" s="236">
        <v>9067</v>
      </c>
      <c r="CG69" s="236">
        <v>9093</v>
      </c>
      <c r="CH69" s="236">
        <v>21864</v>
      </c>
      <c r="CI69" s="233">
        <v>-37</v>
      </c>
      <c r="CJ69" s="233">
        <v>-143</v>
      </c>
      <c r="CK69" s="233">
        <v>-2214</v>
      </c>
      <c r="CL69" s="233">
        <v>-266</v>
      </c>
      <c r="CM69" s="233">
        <v>-154</v>
      </c>
      <c r="CN69" s="233">
        <v>-2709</v>
      </c>
      <c r="CO69" s="233">
        <v>-3529</v>
      </c>
      <c r="CP69" s="233">
        <v>0</v>
      </c>
      <c r="CQ69" s="236">
        <v>-9052</v>
      </c>
      <c r="CR69" s="236">
        <v>41</v>
      </c>
      <c r="CS69" s="236">
        <v>12812</v>
      </c>
    </row>
    <row r="70" spans="1:97" s="210" customFormat="1" ht="12.75" customHeight="1" x14ac:dyDescent="0.2">
      <c r="A70" s="252"/>
      <c r="B70" s="253" t="s">
        <v>347</v>
      </c>
      <c r="C70" s="254">
        <v>1657</v>
      </c>
      <c r="D70" s="254">
        <v>22050</v>
      </c>
      <c r="E70" s="254">
        <v>119952</v>
      </c>
      <c r="F70" s="254">
        <v>4856</v>
      </c>
      <c r="G70" s="254">
        <v>3583</v>
      </c>
      <c r="H70" s="254">
        <v>34916</v>
      </c>
      <c r="I70" s="254">
        <v>4107</v>
      </c>
      <c r="J70" s="254">
        <v>3615</v>
      </c>
      <c r="K70" s="254">
        <v>76570</v>
      </c>
      <c r="L70" s="254">
        <v>92487</v>
      </c>
      <c r="M70" s="254">
        <v>25250</v>
      </c>
      <c r="N70" s="254">
        <v>77322</v>
      </c>
      <c r="O70" s="254">
        <v>10207</v>
      </c>
      <c r="P70" s="254">
        <v>17441</v>
      </c>
      <c r="Q70" s="254">
        <v>126</v>
      </c>
      <c r="R70" s="254">
        <v>663</v>
      </c>
      <c r="S70" s="254">
        <v>8007</v>
      </c>
      <c r="T70" s="254">
        <v>528</v>
      </c>
      <c r="U70" s="254">
        <v>52120</v>
      </c>
      <c r="V70" s="254">
        <v>6833</v>
      </c>
      <c r="W70" s="254">
        <v>1173</v>
      </c>
      <c r="X70" s="254">
        <v>7016</v>
      </c>
      <c r="Y70" s="254">
        <v>16937</v>
      </c>
      <c r="Z70" s="254">
        <v>10884</v>
      </c>
      <c r="AA70" s="254">
        <v>278</v>
      </c>
      <c r="AB70" s="254">
        <v>3875</v>
      </c>
      <c r="AC70" s="254">
        <v>0</v>
      </c>
      <c r="AD70" s="254">
        <v>0</v>
      </c>
      <c r="AE70" s="254">
        <v>3406</v>
      </c>
      <c r="AF70" s="254">
        <v>0</v>
      </c>
      <c r="AG70" s="254">
        <v>942</v>
      </c>
      <c r="AH70" s="254">
        <v>0</v>
      </c>
      <c r="AI70" s="254">
        <v>3335</v>
      </c>
      <c r="AJ70" s="254">
        <v>8395</v>
      </c>
      <c r="AK70" s="254">
        <v>148</v>
      </c>
      <c r="AL70" s="254">
        <v>4515</v>
      </c>
      <c r="AM70" s="254">
        <v>346</v>
      </c>
      <c r="AN70" s="254">
        <v>1702</v>
      </c>
      <c r="AO70" s="254">
        <v>29487</v>
      </c>
      <c r="AP70" s="254">
        <v>10207</v>
      </c>
      <c r="AQ70" s="254">
        <v>39819</v>
      </c>
      <c r="AR70" s="254">
        <v>12176</v>
      </c>
      <c r="AS70" s="254">
        <v>4486</v>
      </c>
      <c r="AT70" s="254">
        <v>10414</v>
      </c>
      <c r="AU70" s="254">
        <v>4635</v>
      </c>
      <c r="AV70" s="254">
        <v>54246</v>
      </c>
      <c r="AW70" s="254">
        <v>15470</v>
      </c>
      <c r="AX70" s="254">
        <v>30523</v>
      </c>
      <c r="AY70" s="254">
        <v>69165</v>
      </c>
      <c r="AZ70" s="254">
        <v>899</v>
      </c>
      <c r="BA70" s="254">
        <v>18463</v>
      </c>
      <c r="BB70" s="254">
        <v>4282</v>
      </c>
      <c r="BC70" s="254">
        <v>44192</v>
      </c>
      <c r="BD70" s="254">
        <v>17186</v>
      </c>
      <c r="BE70" s="254">
        <v>46423</v>
      </c>
      <c r="BF70" s="254">
        <v>5385</v>
      </c>
      <c r="BG70" s="254">
        <v>5386</v>
      </c>
      <c r="BH70" s="254">
        <v>45074</v>
      </c>
      <c r="BI70" s="254">
        <v>10449</v>
      </c>
      <c r="BJ70" s="254">
        <v>25002</v>
      </c>
      <c r="BK70" s="254">
        <v>5690</v>
      </c>
      <c r="BL70" s="254">
        <v>7030</v>
      </c>
      <c r="BM70" s="254">
        <v>3487</v>
      </c>
      <c r="BN70" s="254">
        <v>6724</v>
      </c>
      <c r="BO70" s="257">
        <v>1151542</v>
      </c>
      <c r="BP70" s="256">
        <v>32390</v>
      </c>
      <c r="BQ70" s="254">
        <v>692812</v>
      </c>
      <c r="BR70" s="254">
        <v>320395</v>
      </c>
      <c r="BS70" s="254">
        <v>121116</v>
      </c>
      <c r="BT70" s="254">
        <v>157411</v>
      </c>
      <c r="BU70" s="254">
        <v>3185</v>
      </c>
      <c r="BV70" s="257">
        <v>1327309</v>
      </c>
      <c r="BW70" s="255">
        <v>2478851</v>
      </c>
      <c r="BX70" s="256">
        <v>22781</v>
      </c>
      <c r="BY70" s="254">
        <v>634164</v>
      </c>
      <c r="BZ70" s="254">
        <v>191130</v>
      </c>
      <c r="CA70" s="254">
        <v>21738</v>
      </c>
      <c r="CB70" s="254">
        <v>15517</v>
      </c>
      <c r="CC70" s="254">
        <v>78244</v>
      </c>
      <c r="CD70" s="254">
        <v>84494</v>
      </c>
      <c r="CE70" s="254">
        <v>0</v>
      </c>
      <c r="CF70" s="257">
        <v>1048068</v>
      </c>
      <c r="CG70" s="257">
        <v>2375377</v>
      </c>
      <c r="CH70" s="257">
        <v>3526919</v>
      </c>
      <c r="CI70" s="254">
        <v>-192013</v>
      </c>
      <c r="CJ70" s="254">
        <v>-448435</v>
      </c>
      <c r="CK70" s="254">
        <v>-253271</v>
      </c>
      <c r="CL70" s="254">
        <v>-16042</v>
      </c>
      <c r="CM70" s="254">
        <v>-6443</v>
      </c>
      <c r="CN70" s="254">
        <v>-45984</v>
      </c>
      <c r="CO70" s="254">
        <v>-43967</v>
      </c>
      <c r="CP70" s="254">
        <v>0</v>
      </c>
      <c r="CQ70" s="257">
        <v>-1006155</v>
      </c>
      <c r="CR70" s="257">
        <v>1369222</v>
      </c>
      <c r="CS70" s="257">
        <v>2520764</v>
      </c>
    </row>
    <row r="71" spans="1:97" s="210" customFormat="1" ht="12.75" customHeight="1" x14ac:dyDescent="0.2">
      <c r="A71" s="221"/>
      <c r="B71" s="232" t="s">
        <v>322</v>
      </c>
      <c r="C71" s="233">
        <v>5</v>
      </c>
      <c r="D71" s="233">
        <v>108</v>
      </c>
      <c r="E71" s="233">
        <v>199</v>
      </c>
      <c r="F71" s="233">
        <v>97</v>
      </c>
      <c r="G71" s="233">
        <v>95</v>
      </c>
      <c r="H71" s="233">
        <v>2334</v>
      </c>
      <c r="I71" s="233">
        <v>403</v>
      </c>
      <c r="J71" s="233">
        <v>454</v>
      </c>
      <c r="K71" s="233">
        <v>863</v>
      </c>
      <c r="L71" s="233">
        <v>1160</v>
      </c>
      <c r="M71" s="233">
        <v>144</v>
      </c>
      <c r="N71" s="233">
        <v>1078</v>
      </c>
      <c r="O71" s="233">
        <v>197</v>
      </c>
      <c r="P71" s="233">
        <v>78</v>
      </c>
      <c r="Q71" s="233">
        <v>3</v>
      </c>
      <c r="R71" s="233">
        <v>16</v>
      </c>
      <c r="S71" s="233">
        <v>85</v>
      </c>
      <c r="T71" s="233">
        <v>16</v>
      </c>
      <c r="U71" s="233">
        <v>1301</v>
      </c>
      <c r="V71" s="233">
        <v>257</v>
      </c>
      <c r="W71" s="233">
        <v>56</v>
      </c>
      <c r="X71" s="233">
        <v>441</v>
      </c>
      <c r="Y71" s="233">
        <v>180</v>
      </c>
      <c r="Z71" s="233">
        <v>367</v>
      </c>
      <c r="AA71" s="233">
        <v>1</v>
      </c>
      <c r="AB71" s="233">
        <v>126</v>
      </c>
      <c r="AC71" s="233">
        <v>0</v>
      </c>
      <c r="AD71" s="233">
        <v>0</v>
      </c>
      <c r="AE71" s="233">
        <v>109</v>
      </c>
      <c r="AF71" s="233">
        <v>0</v>
      </c>
      <c r="AG71" s="233">
        <v>3</v>
      </c>
      <c r="AH71" s="233">
        <v>0</v>
      </c>
      <c r="AI71" s="233">
        <v>100</v>
      </c>
      <c r="AJ71" s="233">
        <v>259</v>
      </c>
      <c r="AK71" s="233">
        <v>3</v>
      </c>
      <c r="AL71" s="233">
        <v>50</v>
      </c>
      <c r="AM71" s="233">
        <v>14</v>
      </c>
      <c r="AN71" s="233">
        <v>20</v>
      </c>
      <c r="AO71" s="233">
        <v>1172</v>
      </c>
      <c r="AP71" s="233">
        <v>260</v>
      </c>
      <c r="AQ71" s="233">
        <v>1334</v>
      </c>
      <c r="AR71" s="233">
        <v>274</v>
      </c>
      <c r="AS71" s="233">
        <v>183</v>
      </c>
      <c r="AT71" s="233">
        <v>217</v>
      </c>
      <c r="AU71" s="233">
        <v>364</v>
      </c>
      <c r="AV71" s="233">
        <v>4461</v>
      </c>
      <c r="AW71" s="233">
        <v>1494</v>
      </c>
      <c r="AX71" s="233">
        <v>579</v>
      </c>
      <c r="AY71" s="233">
        <v>2468</v>
      </c>
      <c r="AZ71" s="233">
        <v>130</v>
      </c>
      <c r="BA71" s="233">
        <v>406</v>
      </c>
      <c r="BB71" s="233">
        <v>282</v>
      </c>
      <c r="BC71" s="233">
        <v>1759</v>
      </c>
      <c r="BD71" s="233">
        <v>520</v>
      </c>
      <c r="BE71" s="233">
        <v>1004</v>
      </c>
      <c r="BF71" s="233">
        <v>383</v>
      </c>
      <c r="BG71" s="233">
        <v>476</v>
      </c>
      <c r="BH71" s="233">
        <v>1814</v>
      </c>
      <c r="BI71" s="233">
        <v>414</v>
      </c>
      <c r="BJ71" s="233">
        <v>583</v>
      </c>
      <c r="BK71" s="233">
        <v>423</v>
      </c>
      <c r="BL71" s="233">
        <v>717</v>
      </c>
      <c r="BM71" s="233">
        <v>0</v>
      </c>
      <c r="BN71" s="233">
        <v>51</v>
      </c>
      <c r="BO71" s="236">
        <v>32390</v>
      </c>
      <c r="BP71" s="258"/>
      <c r="BQ71" s="258"/>
      <c r="BR71" s="258"/>
      <c r="BS71" s="258"/>
      <c r="BT71" s="258"/>
      <c r="BU71" s="258"/>
      <c r="BV71" s="258"/>
      <c r="BW71" s="258"/>
      <c r="BX71" s="258"/>
      <c r="BY71" s="258"/>
      <c r="BZ71" s="258"/>
      <c r="CA71" s="258"/>
      <c r="CB71" s="258"/>
      <c r="CC71" s="258"/>
      <c r="CD71" s="258"/>
      <c r="CE71" s="258"/>
      <c r="CF71" s="258"/>
      <c r="CG71" s="258"/>
      <c r="CH71" s="258"/>
      <c r="CI71" s="258"/>
      <c r="CJ71" s="258"/>
      <c r="CK71" s="258"/>
      <c r="CL71" s="258"/>
      <c r="CM71" s="258"/>
      <c r="CN71" s="258"/>
      <c r="CO71" s="258"/>
      <c r="CP71" s="258"/>
      <c r="CQ71" s="258"/>
      <c r="CR71" s="258"/>
      <c r="CS71" s="258"/>
    </row>
    <row r="72" spans="1:97" s="210" customFormat="1" ht="12.75" customHeight="1" x14ac:dyDescent="0.2">
      <c r="A72" s="221"/>
      <c r="B72" s="232" t="s">
        <v>323</v>
      </c>
      <c r="C72" s="233">
        <v>178</v>
      </c>
      <c r="D72" s="233">
        <v>1262</v>
      </c>
      <c r="E72" s="233">
        <v>3944</v>
      </c>
      <c r="F72" s="233">
        <v>4537</v>
      </c>
      <c r="G72" s="233">
        <v>2485</v>
      </c>
      <c r="H72" s="233">
        <v>16781</v>
      </c>
      <c r="I72" s="233">
        <v>1356</v>
      </c>
      <c r="J72" s="233">
        <v>2427</v>
      </c>
      <c r="K72" s="233">
        <v>11590</v>
      </c>
      <c r="L72" s="233">
        <v>14285</v>
      </c>
      <c r="M72" s="233">
        <v>845</v>
      </c>
      <c r="N72" s="233">
        <v>20938</v>
      </c>
      <c r="O72" s="233">
        <v>1868</v>
      </c>
      <c r="P72" s="233">
        <v>1280</v>
      </c>
      <c r="Q72" s="233">
        <v>49</v>
      </c>
      <c r="R72" s="233">
        <v>355</v>
      </c>
      <c r="S72" s="233">
        <v>1957</v>
      </c>
      <c r="T72" s="233">
        <v>298</v>
      </c>
      <c r="U72" s="233">
        <v>7354</v>
      </c>
      <c r="V72" s="233">
        <v>3177</v>
      </c>
      <c r="W72" s="233">
        <v>879</v>
      </c>
      <c r="X72" s="233">
        <v>945</v>
      </c>
      <c r="Y72" s="233">
        <v>1524</v>
      </c>
      <c r="Z72" s="233">
        <v>2773</v>
      </c>
      <c r="AA72" s="233">
        <v>7</v>
      </c>
      <c r="AB72" s="233">
        <v>1855</v>
      </c>
      <c r="AC72" s="233">
        <v>0</v>
      </c>
      <c r="AD72" s="233">
        <v>0</v>
      </c>
      <c r="AE72" s="233">
        <v>1681</v>
      </c>
      <c r="AF72" s="233">
        <v>0</v>
      </c>
      <c r="AG72" s="233">
        <v>94</v>
      </c>
      <c r="AH72" s="233">
        <v>0</v>
      </c>
      <c r="AI72" s="233">
        <v>1679</v>
      </c>
      <c r="AJ72" s="233">
        <v>3853</v>
      </c>
      <c r="AK72" s="233">
        <v>64</v>
      </c>
      <c r="AL72" s="233">
        <v>1165</v>
      </c>
      <c r="AM72" s="233">
        <v>193</v>
      </c>
      <c r="AN72" s="233">
        <v>676</v>
      </c>
      <c r="AO72" s="233">
        <v>19080</v>
      </c>
      <c r="AP72" s="233">
        <v>6854</v>
      </c>
      <c r="AQ72" s="233">
        <v>28442</v>
      </c>
      <c r="AR72" s="233">
        <v>10810</v>
      </c>
      <c r="AS72" s="233">
        <v>1253</v>
      </c>
      <c r="AT72" s="233">
        <v>3486</v>
      </c>
      <c r="AU72" s="233">
        <v>8091</v>
      </c>
      <c r="AV72" s="233">
        <v>85227</v>
      </c>
      <c r="AW72" s="233">
        <v>19913</v>
      </c>
      <c r="AX72" s="233">
        <v>7617</v>
      </c>
      <c r="AY72" s="233">
        <v>49328</v>
      </c>
      <c r="AZ72" s="233">
        <v>3366</v>
      </c>
      <c r="BA72" s="233">
        <v>2890</v>
      </c>
      <c r="BB72" s="233">
        <v>3414</v>
      </c>
      <c r="BC72" s="233">
        <v>62043</v>
      </c>
      <c r="BD72" s="233">
        <v>47200</v>
      </c>
      <c r="BE72" s="233">
        <v>59142</v>
      </c>
      <c r="BF72" s="233">
        <v>17214</v>
      </c>
      <c r="BG72" s="233">
        <v>7302</v>
      </c>
      <c r="BH72" s="233">
        <v>43025</v>
      </c>
      <c r="BI72" s="233">
        <v>4934</v>
      </c>
      <c r="BJ72" s="233">
        <v>10912</v>
      </c>
      <c r="BK72" s="233">
        <v>3998</v>
      </c>
      <c r="BL72" s="233">
        <v>5925</v>
      </c>
      <c r="BM72" s="233">
        <v>0</v>
      </c>
      <c r="BN72" s="233">
        <v>165</v>
      </c>
      <c r="BO72" s="236">
        <v>625985</v>
      </c>
      <c r="BP72" s="258"/>
      <c r="BQ72" s="258"/>
      <c r="BR72" s="258"/>
      <c r="BS72" s="258"/>
      <c r="BT72" s="258"/>
      <c r="BU72" s="258"/>
      <c r="BV72" s="258"/>
      <c r="BW72" s="258"/>
      <c r="BX72" s="258"/>
      <c r="BY72" s="258"/>
      <c r="BZ72" s="258"/>
      <c r="CA72" s="258"/>
      <c r="CB72" s="258"/>
      <c r="CC72" s="258"/>
      <c r="CD72" s="258"/>
      <c r="CE72" s="258"/>
      <c r="CF72" s="258"/>
      <c r="CG72" s="258"/>
      <c r="CH72" s="258"/>
      <c r="CI72" s="258"/>
      <c r="CJ72" s="258"/>
      <c r="CK72" s="258"/>
      <c r="CL72" s="258"/>
      <c r="CM72" s="258"/>
      <c r="CN72" s="258"/>
      <c r="CO72" s="258"/>
      <c r="CP72" s="258"/>
      <c r="CQ72" s="258"/>
      <c r="CR72" s="258"/>
      <c r="CS72" s="258"/>
    </row>
    <row r="73" spans="1:97" s="210" customFormat="1" ht="12.75" customHeight="1" x14ac:dyDescent="0.2">
      <c r="A73" s="221"/>
      <c r="B73" s="232" t="s">
        <v>324</v>
      </c>
      <c r="C73" s="233">
        <v>1684</v>
      </c>
      <c r="D73" s="233">
        <v>13581</v>
      </c>
      <c r="E73" s="233">
        <v>16209</v>
      </c>
      <c r="F73" s="233">
        <v>1691</v>
      </c>
      <c r="G73" s="233">
        <v>3328</v>
      </c>
      <c r="H73" s="233">
        <v>14786</v>
      </c>
      <c r="I73" s="233">
        <v>2051</v>
      </c>
      <c r="J73" s="233">
        <v>652</v>
      </c>
      <c r="K73" s="233">
        <v>6415</v>
      </c>
      <c r="L73" s="233">
        <v>38756</v>
      </c>
      <c r="M73" s="233">
        <v>2099</v>
      </c>
      <c r="N73" s="233">
        <v>10478</v>
      </c>
      <c r="O73" s="233">
        <v>2748</v>
      </c>
      <c r="P73" s="233">
        <v>2104</v>
      </c>
      <c r="Q73" s="233">
        <v>-4</v>
      </c>
      <c r="R73" s="233">
        <v>7</v>
      </c>
      <c r="S73" s="233">
        <v>1377</v>
      </c>
      <c r="T73" s="233">
        <v>25</v>
      </c>
      <c r="U73" s="233">
        <v>5883</v>
      </c>
      <c r="V73" s="233">
        <v>1782</v>
      </c>
      <c r="W73" s="233">
        <v>459</v>
      </c>
      <c r="X73" s="233">
        <v>852</v>
      </c>
      <c r="Y73" s="233">
        <v>2315</v>
      </c>
      <c r="Z73" s="233">
        <v>3089</v>
      </c>
      <c r="AA73" s="233">
        <v>5</v>
      </c>
      <c r="AB73" s="233">
        <v>-2</v>
      </c>
      <c r="AC73" s="233">
        <v>0</v>
      </c>
      <c r="AD73" s="233">
        <v>0</v>
      </c>
      <c r="AE73" s="233">
        <v>815</v>
      </c>
      <c r="AF73" s="233">
        <v>0</v>
      </c>
      <c r="AG73" s="233">
        <v>270</v>
      </c>
      <c r="AH73" s="233">
        <v>0</v>
      </c>
      <c r="AI73" s="233">
        <v>246</v>
      </c>
      <c r="AJ73" s="233">
        <v>372</v>
      </c>
      <c r="AK73" s="233">
        <v>-63</v>
      </c>
      <c r="AL73" s="233">
        <v>126</v>
      </c>
      <c r="AM73" s="233">
        <v>-3</v>
      </c>
      <c r="AN73" s="233">
        <v>-13</v>
      </c>
      <c r="AO73" s="233">
        <v>2524</v>
      </c>
      <c r="AP73" s="233">
        <v>846</v>
      </c>
      <c r="AQ73" s="233">
        <v>1663</v>
      </c>
      <c r="AR73" s="233">
        <v>497</v>
      </c>
      <c r="AS73" s="233">
        <v>-294</v>
      </c>
      <c r="AT73" s="233">
        <v>3429</v>
      </c>
      <c r="AU73" s="233">
        <v>911</v>
      </c>
      <c r="AV73" s="233">
        <v>32483</v>
      </c>
      <c r="AW73" s="233">
        <v>15472</v>
      </c>
      <c r="AX73" s="233">
        <v>64579</v>
      </c>
      <c r="AY73" s="233">
        <v>9200</v>
      </c>
      <c r="AZ73" s="233">
        <v>18</v>
      </c>
      <c r="BA73" s="233">
        <v>11068</v>
      </c>
      <c r="BB73" s="233">
        <v>1304</v>
      </c>
      <c r="BC73" s="233">
        <v>0</v>
      </c>
      <c r="BD73" s="233">
        <v>193</v>
      </c>
      <c r="BE73" s="233">
        <v>5622</v>
      </c>
      <c r="BF73" s="233">
        <v>871</v>
      </c>
      <c r="BG73" s="233">
        <v>0</v>
      </c>
      <c r="BH73" s="233">
        <v>13909</v>
      </c>
      <c r="BI73" s="233">
        <v>824</v>
      </c>
      <c r="BJ73" s="233">
        <v>654</v>
      </c>
      <c r="BK73" s="233">
        <v>4226</v>
      </c>
      <c r="BL73" s="233">
        <v>3528</v>
      </c>
      <c r="BM73" s="233">
        <v>0</v>
      </c>
      <c r="BN73" s="233">
        <v>5083</v>
      </c>
      <c r="BO73" s="236">
        <v>312730</v>
      </c>
      <c r="BP73" s="258"/>
      <c r="BQ73" s="258"/>
      <c r="BR73" s="258"/>
      <c r="BS73" s="258"/>
      <c r="BT73" s="258"/>
      <c r="BU73" s="258"/>
      <c r="BV73" s="258"/>
      <c r="BW73" s="258"/>
      <c r="BX73" s="258"/>
      <c r="BY73" s="258"/>
      <c r="BZ73" s="258"/>
      <c r="CA73" s="258"/>
      <c r="CB73" s="258"/>
      <c r="CC73" s="258"/>
      <c r="CD73" s="258"/>
      <c r="CE73" s="258"/>
      <c r="CF73" s="258"/>
      <c r="CG73" s="258"/>
      <c r="CH73" s="258"/>
      <c r="CI73" s="258"/>
      <c r="CJ73" s="258"/>
      <c r="CK73" s="258"/>
      <c r="CL73" s="258"/>
      <c r="CM73" s="258"/>
      <c r="CN73" s="258"/>
      <c r="CO73" s="258"/>
      <c r="CP73" s="258"/>
      <c r="CQ73" s="258"/>
      <c r="CR73" s="258"/>
      <c r="CS73" s="258"/>
    </row>
    <row r="74" spans="1:97" s="210" customFormat="1" ht="12.75" customHeight="1" x14ac:dyDescent="0.2">
      <c r="A74" s="221"/>
      <c r="B74" s="232" t="s">
        <v>325</v>
      </c>
      <c r="C74" s="233">
        <v>794</v>
      </c>
      <c r="D74" s="233">
        <v>15054</v>
      </c>
      <c r="E74" s="233">
        <v>36001</v>
      </c>
      <c r="F74" s="233">
        <v>1490</v>
      </c>
      <c r="G74" s="233">
        <v>634</v>
      </c>
      <c r="H74" s="233">
        <v>14279</v>
      </c>
      <c r="I74" s="233">
        <v>2200</v>
      </c>
      <c r="J74" s="233">
        <v>700</v>
      </c>
      <c r="K74" s="233">
        <v>6435</v>
      </c>
      <c r="L74" s="233">
        <v>3446</v>
      </c>
      <c r="M74" s="233">
        <v>278</v>
      </c>
      <c r="N74" s="233">
        <v>6645</v>
      </c>
      <c r="O74" s="233">
        <v>1493</v>
      </c>
      <c r="P74" s="233">
        <v>530</v>
      </c>
      <c r="Q74" s="233">
        <v>39</v>
      </c>
      <c r="R74" s="233">
        <v>119</v>
      </c>
      <c r="S74" s="233">
        <v>848</v>
      </c>
      <c r="T74" s="233">
        <v>47</v>
      </c>
      <c r="U74" s="233">
        <v>8136</v>
      </c>
      <c r="V74" s="233">
        <v>781</v>
      </c>
      <c r="W74" s="233">
        <v>318</v>
      </c>
      <c r="X74" s="233">
        <v>1050</v>
      </c>
      <c r="Y74" s="233">
        <v>2337</v>
      </c>
      <c r="Z74" s="233">
        <v>3748</v>
      </c>
      <c r="AA74" s="233">
        <v>13</v>
      </c>
      <c r="AB74" s="233">
        <v>571</v>
      </c>
      <c r="AC74" s="233">
        <v>0</v>
      </c>
      <c r="AD74" s="233">
        <v>0</v>
      </c>
      <c r="AE74" s="233">
        <v>745</v>
      </c>
      <c r="AF74" s="233">
        <v>0</v>
      </c>
      <c r="AG74" s="233">
        <v>33</v>
      </c>
      <c r="AH74" s="233">
        <v>0</v>
      </c>
      <c r="AI74" s="233">
        <v>439</v>
      </c>
      <c r="AJ74" s="233">
        <v>2533</v>
      </c>
      <c r="AK74" s="233">
        <v>54</v>
      </c>
      <c r="AL74" s="233">
        <v>615</v>
      </c>
      <c r="AM74" s="233">
        <v>82</v>
      </c>
      <c r="AN74" s="233">
        <v>64</v>
      </c>
      <c r="AO74" s="233">
        <v>1621</v>
      </c>
      <c r="AP74" s="233">
        <v>544</v>
      </c>
      <c r="AQ74" s="233">
        <v>5797</v>
      </c>
      <c r="AR74" s="233">
        <v>960</v>
      </c>
      <c r="AS74" s="233">
        <v>3867</v>
      </c>
      <c r="AT74" s="233">
        <v>3656</v>
      </c>
      <c r="AU74" s="233">
        <v>1415</v>
      </c>
      <c r="AV74" s="233">
        <v>18127</v>
      </c>
      <c r="AW74" s="233">
        <v>3940</v>
      </c>
      <c r="AX74" s="233">
        <v>54747</v>
      </c>
      <c r="AY74" s="233">
        <v>18568</v>
      </c>
      <c r="AZ74" s="233">
        <v>277</v>
      </c>
      <c r="BA74" s="233">
        <v>7133</v>
      </c>
      <c r="BB74" s="233">
        <v>794</v>
      </c>
      <c r="BC74" s="233">
        <v>59412</v>
      </c>
      <c r="BD74" s="233">
        <v>10144</v>
      </c>
      <c r="BE74" s="233">
        <v>7411</v>
      </c>
      <c r="BF74" s="233">
        <v>1761</v>
      </c>
      <c r="BG74" s="233">
        <v>927</v>
      </c>
      <c r="BH74" s="233">
        <v>14715</v>
      </c>
      <c r="BI74" s="233">
        <v>2474</v>
      </c>
      <c r="BJ74" s="233">
        <v>1941</v>
      </c>
      <c r="BK74" s="233">
        <v>2519</v>
      </c>
      <c r="BL74" s="233">
        <v>3059</v>
      </c>
      <c r="BM74" s="233">
        <v>0</v>
      </c>
      <c r="BN74" s="233">
        <v>610</v>
      </c>
      <c r="BO74" s="236">
        <v>338970</v>
      </c>
      <c r="BP74" s="258"/>
      <c r="BQ74" s="258"/>
      <c r="BR74" s="258"/>
      <c r="BS74" s="258"/>
      <c r="BT74" s="258"/>
      <c r="BU74" s="258"/>
      <c r="BV74" s="258"/>
      <c r="BW74" s="258"/>
      <c r="BX74" s="258"/>
      <c r="BY74" s="258"/>
      <c r="BZ74" s="258"/>
      <c r="CA74" s="258"/>
      <c r="CB74" s="258"/>
      <c r="CC74" s="258"/>
      <c r="CD74" s="258"/>
      <c r="CE74" s="258"/>
      <c r="CF74" s="258"/>
      <c r="CG74" s="258"/>
      <c r="CH74" s="258"/>
      <c r="CI74" s="258"/>
      <c r="CJ74" s="258"/>
      <c r="CK74" s="258"/>
      <c r="CL74" s="258"/>
      <c r="CM74" s="258"/>
      <c r="CN74" s="258"/>
      <c r="CO74" s="258"/>
      <c r="CP74" s="258"/>
      <c r="CQ74" s="258"/>
      <c r="CR74" s="258"/>
      <c r="CS74" s="258"/>
    </row>
    <row r="75" spans="1:97" s="210" customFormat="1" ht="12.75" customHeight="1" x14ac:dyDescent="0.2">
      <c r="A75" s="221"/>
      <c r="B75" s="259" t="s">
        <v>348</v>
      </c>
      <c r="C75" s="233">
        <v>210</v>
      </c>
      <c r="D75" s="233">
        <v>799</v>
      </c>
      <c r="E75" s="233">
        <v>4509</v>
      </c>
      <c r="F75" s="233">
        <v>376</v>
      </c>
      <c r="G75" s="233">
        <v>267</v>
      </c>
      <c r="H75" s="233">
        <v>5625</v>
      </c>
      <c r="I75" s="233">
        <v>2195</v>
      </c>
      <c r="J75" s="233">
        <v>480</v>
      </c>
      <c r="K75" s="233">
        <v>928</v>
      </c>
      <c r="L75" s="233">
        <v>1554</v>
      </c>
      <c r="M75" s="233">
        <v>628</v>
      </c>
      <c r="N75" s="233">
        <v>4127</v>
      </c>
      <c r="O75" s="233">
        <v>7294</v>
      </c>
      <c r="P75" s="233">
        <v>406</v>
      </c>
      <c r="Q75" s="233">
        <v>6</v>
      </c>
      <c r="R75" s="233">
        <v>67</v>
      </c>
      <c r="S75" s="233">
        <v>425</v>
      </c>
      <c r="T75" s="233">
        <v>29</v>
      </c>
      <c r="U75" s="233">
        <v>1359</v>
      </c>
      <c r="V75" s="233">
        <v>445</v>
      </c>
      <c r="W75" s="233">
        <v>120</v>
      </c>
      <c r="X75" s="233">
        <v>332</v>
      </c>
      <c r="Y75" s="233">
        <v>559</v>
      </c>
      <c r="Z75" s="233">
        <v>591</v>
      </c>
      <c r="AA75" s="233">
        <v>125</v>
      </c>
      <c r="AB75" s="233">
        <v>303</v>
      </c>
      <c r="AC75" s="233">
        <v>0</v>
      </c>
      <c r="AD75" s="233">
        <v>0</v>
      </c>
      <c r="AE75" s="233">
        <v>317</v>
      </c>
      <c r="AF75" s="233">
        <v>0</v>
      </c>
      <c r="AG75" s="233">
        <v>11</v>
      </c>
      <c r="AH75" s="233">
        <v>0</v>
      </c>
      <c r="AI75" s="233">
        <v>180</v>
      </c>
      <c r="AJ75" s="233">
        <v>179</v>
      </c>
      <c r="AK75" s="233">
        <v>3</v>
      </c>
      <c r="AL75" s="233">
        <v>55</v>
      </c>
      <c r="AM75" s="233">
        <v>6</v>
      </c>
      <c r="AN75" s="233">
        <v>172</v>
      </c>
      <c r="AO75" s="233">
        <v>2081</v>
      </c>
      <c r="AP75" s="233">
        <v>702</v>
      </c>
      <c r="AQ75" s="233">
        <v>3491</v>
      </c>
      <c r="AR75" s="233">
        <v>734</v>
      </c>
      <c r="AS75" s="233">
        <v>753</v>
      </c>
      <c r="AT75" s="233">
        <v>802</v>
      </c>
      <c r="AU75" s="233">
        <v>306</v>
      </c>
      <c r="AV75" s="233">
        <v>9107</v>
      </c>
      <c r="AW75" s="233">
        <v>1082</v>
      </c>
      <c r="AX75" s="233">
        <v>8531</v>
      </c>
      <c r="AY75" s="233">
        <v>6199</v>
      </c>
      <c r="AZ75" s="233">
        <v>108</v>
      </c>
      <c r="BA75" s="233">
        <v>1846</v>
      </c>
      <c r="BB75" s="233">
        <v>314</v>
      </c>
      <c r="BC75" s="233">
        <v>430</v>
      </c>
      <c r="BD75" s="233">
        <v>999</v>
      </c>
      <c r="BE75" s="233">
        <v>1746</v>
      </c>
      <c r="BF75" s="233">
        <v>432</v>
      </c>
      <c r="BG75" s="233">
        <v>538</v>
      </c>
      <c r="BH75" s="233">
        <v>6096</v>
      </c>
      <c r="BI75" s="233">
        <v>586</v>
      </c>
      <c r="BJ75" s="233">
        <v>1389</v>
      </c>
      <c r="BK75" s="233">
        <v>1700</v>
      </c>
      <c r="BL75" s="233">
        <v>1806</v>
      </c>
      <c r="BM75" s="233">
        <v>0</v>
      </c>
      <c r="BN75" s="233">
        <v>243</v>
      </c>
      <c r="BO75" s="236">
        <v>86703</v>
      </c>
      <c r="BP75" s="258"/>
      <c r="BQ75" s="258"/>
      <c r="BR75" s="258"/>
      <c r="BS75" s="258"/>
      <c r="BT75" s="258"/>
      <c r="BU75" s="258"/>
      <c r="BV75" s="258"/>
      <c r="BW75" s="258"/>
      <c r="BX75" s="258"/>
      <c r="BY75" s="258"/>
      <c r="BZ75" s="258"/>
      <c r="CA75" s="258"/>
      <c r="CB75" s="258"/>
      <c r="CC75" s="258"/>
      <c r="CD75" s="258"/>
      <c r="CE75" s="258"/>
      <c r="CF75" s="258"/>
      <c r="CG75" s="258"/>
      <c r="CH75" s="258"/>
      <c r="CI75" s="258"/>
      <c r="CJ75" s="258"/>
      <c r="CK75" s="258"/>
      <c r="CL75" s="258"/>
      <c r="CM75" s="258"/>
      <c r="CN75" s="258"/>
      <c r="CO75" s="258"/>
      <c r="CP75" s="258"/>
      <c r="CQ75" s="258"/>
      <c r="CR75" s="258"/>
      <c r="CS75" s="258"/>
    </row>
    <row r="76" spans="1:97" s="210" customFormat="1" ht="12.75" customHeight="1" x14ac:dyDescent="0.2">
      <c r="A76" s="221"/>
      <c r="B76" s="232" t="s">
        <v>349</v>
      </c>
      <c r="C76" s="233">
        <v>-1297</v>
      </c>
      <c r="D76" s="233">
        <v>-11220</v>
      </c>
      <c r="E76" s="233">
        <v>-3390</v>
      </c>
      <c r="F76" s="233">
        <v>-2</v>
      </c>
      <c r="G76" s="233">
        <v>-584</v>
      </c>
      <c r="H76" s="233">
        <v>-51</v>
      </c>
      <c r="I76" s="233">
        <v>-27</v>
      </c>
      <c r="J76" s="233">
        <v>0</v>
      </c>
      <c r="K76" s="233">
        <v>-1696</v>
      </c>
      <c r="L76" s="233">
        <v>-2</v>
      </c>
      <c r="M76" s="233">
        <v>-7</v>
      </c>
      <c r="N76" s="233">
        <v>-3876</v>
      </c>
      <c r="O76" s="233">
        <v>-3</v>
      </c>
      <c r="P76" s="233">
        <v>-37</v>
      </c>
      <c r="Q76" s="233">
        <v>0</v>
      </c>
      <c r="R76" s="233">
        <v>0</v>
      </c>
      <c r="S76" s="233">
        <v>-1</v>
      </c>
      <c r="T76" s="233">
        <v>0</v>
      </c>
      <c r="U76" s="233">
        <v>0</v>
      </c>
      <c r="V76" s="233">
        <v>0</v>
      </c>
      <c r="W76" s="233">
        <v>0</v>
      </c>
      <c r="X76" s="233">
        <v>0</v>
      </c>
      <c r="Y76" s="233">
        <v>0</v>
      </c>
      <c r="Z76" s="233">
        <v>0</v>
      </c>
      <c r="AA76" s="233">
        <v>-3</v>
      </c>
      <c r="AB76" s="233">
        <v>0</v>
      </c>
      <c r="AC76" s="233">
        <v>0</v>
      </c>
      <c r="AD76" s="233">
        <v>0</v>
      </c>
      <c r="AE76" s="233">
        <v>0</v>
      </c>
      <c r="AF76" s="233">
        <v>0</v>
      </c>
      <c r="AG76" s="233">
        <v>0</v>
      </c>
      <c r="AH76" s="233">
        <v>0</v>
      </c>
      <c r="AI76" s="233">
        <v>0</v>
      </c>
      <c r="AJ76" s="233">
        <v>0</v>
      </c>
      <c r="AK76" s="233">
        <v>0</v>
      </c>
      <c r="AL76" s="233">
        <v>0</v>
      </c>
      <c r="AM76" s="233">
        <v>0</v>
      </c>
      <c r="AN76" s="233">
        <v>0</v>
      </c>
      <c r="AO76" s="233">
        <v>-1</v>
      </c>
      <c r="AP76" s="233">
        <v>-1</v>
      </c>
      <c r="AQ76" s="233">
        <v>-182</v>
      </c>
      <c r="AR76" s="233">
        <v>-941</v>
      </c>
      <c r="AS76" s="233">
        <v>-2</v>
      </c>
      <c r="AT76" s="233">
        <v>-462</v>
      </c>
      <c r="AU76" s="233">
        <v>0</v>
      </c>
      <c r="AV76" s="233">
        <v>-118</v>
      </c>
      <c r="AW76" s="233">
        <v>-771</v>
      </c>
      <c r="AX76" s="233">
        <v>-71</v>
      </c>
      <c r="AY76" s="233">
        <v>-547</v>
      </c>
      <c r="AZ76" s="233">
        <v>0</v>
      </c>
      <c r="BA76" s="233">
        <v>0</v>
      </c>
      <c r="BB76" s="233">
        <v>0</v>
      </c>
      <c r="BC76" s="233">
        <v>0</v>
      </c>
      <c r="BD76" s="233">
        <v>-121</v>
      </c>
      <c r="BE76" s="233">
        <v>-1360</v>
      </c>
      <c r="BF76" s="233">
        <v>-137</v>
      </c>
      <c r="BG76" s="233">
        <v>-577</v>
      </c>
      <c r="BH76" s="233">
        <v>-5</v>
      </c>
      <c r="BI76" s="233">
        <v>0</v>
      </c>
      <c r="BJ76" s="233">
        <v>0</v>
      </c>
      <c r="BK76" s="233">
        <v>0</v>
      </c>
      <c r="BL76" s="233">
        <v>0</v>
      </c>
      <c r="BM76" s="233">
        <v>0</v>
      </c>
      <c r="BN76" s="233">
        <v>-64</v>
      </c>
      <c r="BO76" s="236">
        <v>-27556</v>
      </c>
      <c r="BP76" s="258"/>
      <c r="BQ76" s="258"/>
      <c r="BR76" s="258"/>
      <c r="BS76" s="258"/>
      <c r="BT76" s="258"/>
      <c r="BU76" s="258"/>
      <c r="BV76" s="258"/>
      <c r="BW76" s="258"/>
      <c r="BX76" s="258"/>
      <c r="BY76" s="258"/>
      <c r="BZ76" s="258"/>
      <c r="CA76" s="258"/>
      <c r="CB76" s="258"/>
      <c r="CC76" s="258"/>
      <c r="CD76" s="258"/>
      <c r="CE76" s="258"/>
      <c r="CF76" s="258"/>
      <c r="CG76" s="258"/>
      <c r="CH76" s="258"/>
      <c r="CI76" s="258"/>
      <c r="CJ76" s="258"/>
      <c r="CK76" s="258"/>
      <c r="CL76" s="258"/>
      <c r="CM76" s="258"/>
      <c r="CN76" s="258"/>
      <c r="CO76" s="258"/>
      <c r="CP76" s="258"/>
      <c r="CQ76" s="258"/>
      <c r="CR76" s="258"/>
      <c r="CS76" s="258"/>
    </row>
    <row r="77" spans="1:97" s="210" customFormat="1" ht="12.75" customHeight="1" x14ac:dyDescent="0.2">
      <c r="A77" s="252"/>
      <c r="B77" s="253" t="s">
        <v>326</v>
      </c>
      <c r="C77" s="254">
        <v>1574</v>
      </c>
      <c r="D77" s="254">
        <v>19584</v>
      </c>
      <c r="E77" s="254">
        <v>57472</v>
      </c>
      <c r="F77" s="254">
        <v>8189</v>
      </c>
      <c r="G77" s="254">
        <v>6225</v>
      </c>
      <c r="H77" s="254">
        <v>53754</v>
      </c>
      <c r="I77" s="254">
        <v>8178</v>
      </c>
      <c r="J77" s="254">
        <v>4713</v>
      </c>
      <c r="K77" s="254">
        <v>24535</v>
      </c>
      <c r="L77" s="254">
        <v>59199</v>
      </c>
      <c r="M77" s="254">
        <v>3987</v>
      </c>
      <c r="N77" s="254">
        <v>39390</v>
      </c>
      <c r="O77" s="254">
        <v>13597</v>
      </c>
      <c r="P77" s="254">
        <v>4361</v>
      </c>
      <c r="Q77" s="254">
        <v>93</v>
      </c>
      <c r="R77" s="254">
        <v>564</v>
      </c>
      <c r="S77" s="254">
        <v>4691</v>
      </c>
      <c r="T77" s="254">
        <v>415</v>
      </c>
      <c r="U77" s="254">
        <v>24033</v>
      </c>
      <c r="V77" s="254">
        <v>6442</v>
      </c>
      <c r="W77" s="254">
        <v>1832</v>
      </c>
      <c r="X77" s="254">
        <v>3620</v>
      </c>
      <c r="Y77" s="254">
        <v>6915</v>
      </c>
      <c r="Z77" s="254">
        <v>10568</v>
      </c>
      <c r="AA77" s="254">
        <v>148</v>
      </c>
      <c r="AB77" s="254">
        <v>2853</v>
      </c>
      <c r="AC77" s="254">
        <v>0</v>
      </c>
      <c r="AD77" s="254">
        <v>0</v>
      </c>
      <c r="AE77" s="254">
        <v>3667</v>
      </c>
      <c r="AF77" s="254">
        <v>0</v>
      </c>
      <c r="AG77" s="254">
        <v>411</v>
      </c>
      <c r="AH77" s="254">
        <v>0</v>
      </c>
      <c r="AI77" s="254">
        <v>2644</v>
      </c>
      <c r="AJ77" s="254">
        <v>7196</v>
      </c>
      <c r="AK77" s="254">
        <v>61</v>
      </c>
      <c r="AL77" s="254">
        <v>2011</v>
      </c>
      <c r="AM77" s="254">
        <v>292</v>
      </c>
      <c r="AN77" s="254">
        <v>919</v>
      </c>
      <c r="AO77" s="254">
        <v>26477</v>
      </c>
      <c r="AP77" s="254">
        <v>9205</v>
      </c>
      <c r="AQ77" s="254">
        <v>40545</v>
      </c>
      <c r="AR77" s="254">
        <v>12334</v>
      </c>
      <c r="AS77" s="254">
        <v>5760</v>
      </c>
      <c r="AT77" s="254">
        <v>11128</v>
      </c>
      <c r="AU77" s="254">
        <v>11087</v>
      </c>
      <c r="AV77" s="254">
        <v>149287</v>
      </c>
      <c r="AW77" s="254">
        <v>41130</v>
      </c>
      <c r="AX77" s="254">
        <v>135982</v>
      </c>
      <c r="AY77" s="254">
        <v>85216</v>
      </c>
      <c r="AZ77" s="254">
        <v>3899</v>
      </c>
      <c r="BA77" s="254">
        <v>23343</v>
      </c>
      <c r="BB77" s="254">
        <v>6108</v>
      </c>
      <c r="BC77" s="254">
        <v>123644</v>
      </c>
      <c r="BD77" s="254">
        <v>58935</v>
      </c>
      <c r="BE77" s="254">
        <v>73565</v>
      </c>
      <c r="BF77" s="254">
        <v>20524</v>
      </c>
      <c r="BG77" s="254">
        <v>8666</v>
      </c>
      <c r="BH77" s="254">
        <v>79554</v>
      </c>
      <c r="BI77" s="254">
        <v>9232</v>
      </c>
      <c r="BJ77" s="254">
        <v>15479</v>
      </c>
      <c r="BK77" s="254">
        <v>12866</v>
      </c>
      <c r="BL77" s="254">
        <v>15035</v>
      </c>
      <c r="BM77" s="254">
        <v>0</v>
      </c>
      <c r="BN77" s="254">
        <v>6088</v>
      </c>
      <c r="BO77" s="257">
        <v>1369222</v>
      </c>
      <c r="BP77" s="258"/>
      <c r="BQ77" s="258"/>
      <c r="BR77" s="258"/>
      <c r="BS77" s="258"/>
      <c r="BT77" s="258"/>
      <c r="BU77" s="258"/>
      <c r="BV77" s="258"/>
      <c r="BW77" s="258"/>
      <c r="BX77" s="258"/>
      <c r="BY77" s="258"/>
      <c r="BZ77" s="258"/>
      <c r="CA77" s="258"/>
      <c r="CB77" s="258"/>
      <c r="CC77" s="258"/>
      <c r="CD77" s="258"/>
      <c r="CE77" s="258"/>
      <c r="CF77" s="258"/>
      <c r="CG77" s="258"/>
      <c r="CH77" s="258"/>
      <c r="CI77" s="258"/>
      <c r="CJ77" s="258"/>
      <c r="CK77" s="258"/>
      <c r="CL77" s="258"/>
      <c r="CM77" s="258"/>
      <c r="CN77" s="258"/>
      <c r="CO77" s="258"/>
      <c r="CP77" s="258"/>
      <c r="CQ77" s="258"/>
      <c r="CR77" s="258"/>
      <c r="CS77" s="258"/>
    </row>
    <row r="78" spans="1:97" s="210" customFormat="1" ht="12.75" customHeight="1" x14ac:dyDescent="0.2">
      <c r="A78" s="252"/>
      <c r="B78" s="253" t="s">
        <v>393</v>
      </c>
      <c r="C78" s="254">
        <v>3231</v>
      </c>
      <c r="D78" s="254">
        <v>41634</v>
      </c>
      <c r="E78" s="254">
        <v>177424</v>
      </c>
      <c r="F78" s="254">
        <v>13045</v>
      </c>
      <c r="G78" s="254">
        <v>9808</v>
      </c>
      <c r="H78" s="254">
        <v>88670</v>
      </c>
      <c r="I78" s="254">
        <v>12285</v>
      </c>
      <c r="J78" s="254">
        <v>8328</v>
      </c>
      <c r="K78" s="254">
        <v>101105</v>
      </c>
      <c r="L78" s="254">
        <v>151686</v>
      </c>
      <c r="M78" s="254">
        <v>29237</v>
      </c>
      <c r="N78" s="254">
        <v>116712</v>
      </c>
      <c r="O78" s="254">
        <v>23804</v>
      </c>
      <c r="P78" s="254">
        <v>21802</v>
      </c>
      <c r="Q78" s="254">
        <v>219</v>
      </c>
      <c r="R78" s="254">
        <v>1227</v>
      </c>
      <c r="S78" s="254">
        <v>12698</v>
      </c>
      <c r="T78" s="254">
        <v>943</v>
      </c>
      <c r="U78" s="254">
        <v>76153</v>
      </c>
      <c r="V78" s="254">
        <v>13275</v>
      </c>
      <c r="W78" s="254">
        <v>3005</v>
      </c>
      <c r="X78" s="254">
        <v>10636</v>
      </c>
      <c r="Y78" s="254">
        <v>23852</v>
      </c>
      <c r="Z78" s="254">
        <v>21452</v>
      </c>
      <c r="AA78" s="254">
        <v>426</v>
      </c>
      <c r="AB78" s="254">
        <v>6728</v>
      </c>
      <c r="AC78" s="254">
        <v>0</v>
      </c>
      <c r="AD78" s="254">
        <v>0</v>
      </c>
      <c r="AE78" s="254">
        <v>7073</v>
      </c>
      <c r="AF78" s="254">
        <v>0</v>
      </c>
      <c r="AG78" s="254">
        <v>1353</v>
      </c>
      <c r="AH78" s="254">
        <v>0</v>
      </c>
      <c r="AI78" s="254">
        <v>5979</v>
      </c>
      <c r="AJ78" s="254">
        <v>15591</v>
      </c>
      <c r="AK78" s="254">
        <v>209</v>
      </c>
      <c r="AL78" s="254">
        <v>6526</v>
      </c>
      <c r="AM78" s="254">
        <v>638</v>
      </c>
      <c r="AN78" s="254">
        <v>2621</v>
      </c>
      <c r="AO78" s="254">
        <v>55964</v>
      </c>
      <c r="AP78" s="254">
        <v>19412</v>
      </c>
      <c r="AQ78" s="254">
        <v>80364</v>
      </c>
      <c r="AR78" s="254">
        <v>24510</v>
      </c>
      <c r="AS78" s="254">
        <v>10246</v>
      </c>
      <c r="AT78" s="254">
        <v>21542</v>
      </c>
      <c r="AU78" s="254">
        <v>15722</v>
      </c>
      <c r="AV78" s="254">
        <v>203533</v>
      </c>
      <c r="AW78" s="254">
        <v>56600</v>
      </c>
      <c r="AX78" s="254">
        <v>166505</v>
      </c>
      <c r="AY78" s="254">
        <v>154381</v>
      </c>
      <c r="AZ78" s="254">
        <v>4798</v>
      </c>
      <c r="BA78" s="254">
        <v>41806</v>
      </c>
      <c r="BB78" s="254">
        <v>10390</v>
      </c>
      <c r="BC78" s="254">
        <v>167836</v>
      </c>
      <c r="BD78" s="254">
        <v>76121</v>
      </c>
      <c r="BE78" s="254">
        <v>119988</v>
      </c>
      <c r="BF78" s="254">
        <v>25909</v>
      </c>
      <c r="BG78" s="254">
        <v>14052</v>
      </c>
      <c r="BH78" s="254">
        <v>124628</v>
      </c>
      <c r="BI78" s="254">
        <v>19681</v>
      </c>
      <c r="BJ78" s="254">
        <v>40481</v>
      </c>
      <c r="BK78" s="254">
        <v>18556</v>
      </c>
      <c r="BL78" s="254">
        <v>22065</v>
      </c>
      <c r="BM78" s="254">
        <v>3487</v>
      </c>
      <c r="BN78" s="254">
        <v>12812</v>
      </c>
      <c r="BO78" s="257">
        <v>2520764</v>
      </c>
      <c r="BP78" s="258"/>
      <c r="BQ78" s="258"/>
      <c r="BR78" s="258"/>
      <c r="BS78" s="258"/>
      <c r="BT78" s="258"/>
      <c r="BU78" s="258"/>
      <c r="BV78" s="258"/>
      <c r="BW78" s="258"/>
      <c r="BX78" s="258"/>
      <c r="BY78" s="258"/>
      <c r="BZ78" s="258"/>
      <c r="CA78" s="258"/>
      <c r="CB78" s="258"/>
      <c r="CC78" s="258"/>
      <c r="CD78" s="258"/>
      <c r="CE78" s="258"/>
      <c r="CF78" s="258"/>
      <c r="CG78" s="258"/>
      <c r="CH78" s="258"/>
      <c r="CI78" s="258"/>
      <c r="CJ78" s="258"/>
      <c r="CK78" s="258"/>
      <c r="CL78" s="258"/>
      <c r="CM78" s="258"/>
      <c r="CN78" s="258"/>
      <c r="CO78" s="258"/>
      <c r="CP78" s="258"/>
      <c r="CQ78" s="258"/>
      <c r="CR78" s="258"/>
      <c r="CS78" s="258"/>
    </row>
  </sheetData>
  <phoneticPr fontId="4"/>
  <printOptions gridLinesSet="0"/>
  <pageMargins left="0.59055118110236227" right="0.59055118110236227" top="0.78740157480314965" bottom="0.78740157480314965" header="0.51181102362204722" footer="0.51181102362204722"/>
  <pageSetup paperSize="9" scale="69" pageOrder="overThenDown" orientation="portrait" r:id="rId1"/>
  <headerFooter alignWithMargins="0"/>
  <colBreaks count="8" manualBreakCount="8">
    <brk id="12" max="1048575" man="1"/>
    <brk id="22" max="76" man="1"/>
    <brk id="34" max="76" man="1"/>
    <brk id="56" max="79" man="1"/>
    <brk id="67" max="1048575" man="1"/>
    <brk id="75" max="1048575" man="1"/>
    <brk id="86" max="1048575" man="1"/>
    <brk id="9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90"/>
  <sheetViews>
    <sheetView view="pageBreakPreview" zoomScale="145" zoomScaleNormal="100" zoomScaleSheetLayoutView="145" workbookViewId="0">
      <selection activeCell="F4" sqref="F4"/>
    </sheetView>
  </sheetViews>
  <sheetFormatPr defaultColWidth="7" defaultRowHeight="10.9" customHeight="1" x14ac:dyDescent="0.15"/>
  <cols>
    <col min="1" max="1" width="3.26953125" style="146" customWidth="1"/>
    <col min="2" max="2" width="16.6328125" style="147" customWidth="1"/>
    <col min="3" max="67" width="8.453125" style="147" customWidth="1"/>
    <col min="68" max="68" width="8.453125" style="148" customWidth="1"/>
    <col min="69" max="96" width="8.453125" style="147" customWidth="1"/>
    <col min="97" max="97" width="7.26953125" style="148" customWidth="1"/>
    <col min="98" max="255" width="7" style="147"/>
    <col min="256" max="256" width="3.26953125" style="147" customWidth="1"/>
    <col min="257" max="257" width="16.6328125" style="147" customWidth="1"/>
    <col min="258" max="352" width="8.453125" style="147" customWidth="1"/>
    <col min="353" max="353" width="7.26953125" style="147" customWidth="1"/>
    <col min="354" max="511" width="7" style="147"/>
    <col min="512" max="512" width="3.26953125" style="147" customWidth="1"/>
    <col min="513" max="513" width="16.6328125" style="147" customWidth="1"/>
    <col min="514" max="608" width="8.453125" style="147" customWidth="1"/>
    <col min="609" max="609" width="7.26953125" style="147" customWidth="1"/>
    <col min="610" max="767" width="7" style="147"/>
    <col min="768" max="768" width="3.26953125" style="147" customWidth="1"/>
    <col min="769" max="769" width="16.6328125" style="147" customWidth="1"/>
    <col min="770" max="864" width="8.453125" style="147" customWidth="1"/>
    <col min="865" max="865" width="7.26953125" style="147" customWidth="1"/>
    <col min="866" max="1023" width="7" style="147"/>
    <col min="1024" max="1024" width="3.26953125" style="147" customWidth="1"/>
    <col min="1025" max="1025" width="16.6328125" style="147" customWidth="1"/>
    <col min="1026" max="1120" width="8.453125" style="147" customWidth="1"/>
    <col min="1121" max="1121" width="7.26953125" style="147" customWidth="1"/>
    <col min="1122" max="1279" width="7" style="147"/>
    <col min="1280" max="1280" width="3.26953125" style="147" customWidth="1"/>
    <col min="1281" max="1281" width="16.6328125" style="147" customWidth="1"/>
    <col min="1282" max="1376" width="8.453125" style="147" customWidth="1"/>
    <col min="1377" max="1377" width="7.26953125" style="147" customWidth="1"/>
    <col min="1378" max="1535" width="7" style="147"/>
    <col min="1536" max="1536" width="3.26953125" style="147" customWidth="1"/>
    <col min="1537" max="1537" width="16.6328125" style="147" customWidth="1"/>
    <col min="1538" max="1632" width="8.453125" style="147" customWidth="1"/>
    <col min="1633" max="1633" width="7.26953125" style="147" customWidth="1"/>
    <col min="1634" max="1791" width="7" style="147"/>
    <col min="1792" max="1792" width="3.26953125" style="147" customWidth="1"/>
    <col min="1793" max="1793" width="16.6328125" style="147" customWidth="1"/>
    <col min="1794" max="1888" width="8.453125" style="147" customWidth="1"/>
    <col min="1889" max="1889" width="7.26953125" style="147" customWidth="1"/>
    <col min="1890" max="2047" width="7" style="147"/>
    <col min="2048" max="2048" width="3.26953125" style="147" customWidth="1"/>
    <col min="2049" max="2049" width="16.6328125" style="147" customWidth="1"/>
    <col min="2050" max="2144" width="8.453125" style="147" customWidth="1"/>
    <col min="2145" max="2145" width="7.26953125" style="147" customWidth="1"/>
    <col min="2146" max="2303" width="7" style="147"/>
    <col min="2304" max="2304" width="3.26953125" style="147" customWidth="1"/>
    <col min="2305" max="2305" width="16.6328125" style="147" customWidth="1"/>
    <col min="2306" max="2400" width="8.453125" style="147" customWidth="1"/>
    <col min="2401" max="2401" width="7.26953125" style="147" customWidth="1"/>
    <col min="2402" max="2559" width="7" style="147"/>
    <col min="2560" max="2560" width="3.26953125" style="147" customWidth="1"/>
    <col min="2561" max="2561" width="16.6328125" style="147" customWidth="1"/>
    <col min="2562" max="2656" width="8.453125" style="147" customWidth="1"/>
    <col min="2657" max="2657" width="7.26953125" style="147" customWidth="1"/>
    <col min="2658" max="2815" width="7" style="147"/>
    <col min="2816" max="2816" width="3.26953125" style="147" customWidth="1"/>
    <col min="2817" max="2817" width="16.6328125" style="147" customWidth="1"/>
    <col min="2818" max="2912" width="8.453125" style="147" customWidth="1"/>
    <col min="2913" max="2913" width="7.26953125" style="147" customWidth="1"/>
    <col min="2914" max="3071" width="7" style="147"/>
    <col min="3072" max="3072" width="3.26953125" style="147" customWidth="1"/>
    <col min="3073" max="3073" width="16.6328125" style="147" customWidth="1"/>
    <col min="3074" max="3168" width="8.453125" style="147" customWidth="1"/>
    <col min="3169" max="3169" width="7.26953125" style="147" customWidth="1"/>
    <col min="3170" max="3327" width="7" style="147"/>
    <col min="3328" max="3328" width="3.26953125" style="147" customWidth="1"/>
    <col min="3329" max="3329" width="16.6328125" style="147" customWidth="1"/>
    <col min="3330" max="3424" width="8.453125" style="147" customWidth="1"/>
    <col min="3425" max="3425" width="7.26953125" style="147" customWidth="1"/>
    <col min="3426" max="3583" width="7" style="147"/>
    <col min="3584" max="3584" width="3.26953125" style="147" customWidth="1"/>
    <col min="3585" max="3585" width="16.6328125" style="147" customWidth="1"/>
    <col min="3586" max="3680" width="8.453125" style="147" customWidth="1"/>
    <col min="3681" max="3681" width="7.26953125" style="147" customWidth="1"/>
    <col min="3682" max="3839" width="7" style="147"/>
    <col min="3840" max="3840" width="3.26953125" style="147" customWidth="1"/>
    <col min="3841" max="3841" width="16.6328125" style="147" customWidth="1"/>
    <col min="3842" max="3936" width="8.453125" style="147" customWidth="1"/>
    <col min="3937" max="3937" width="7.26953125" style="147" customWidth="1"/>
    <col min="3938" max="4095" width="7" style="147"/>
    <col min="4096" max="4096" width="3.26953125" style="147" customWidth="1"/>
    <col min="4097" max="4097" width="16.6328125" style="147" customWidth="1"/>
    <col min="4098" max="4192" width="8.453125" style="147" customWidth="1"/>
    <col min="4193" max="4193" width="7.26953125" style="147" customWidth="1"/>
    <col min="4194" max="4351" width="7" style="147"/>
    <col min="4352" max="4352" width="3.26953125" style="147" customWidth="1"/>
    <col min="4353" max="4353" width="16.6328125" style="147" customWidth="1"/>
    <col min="4354" max="4448" width="8.453125" style="147" customWidth="1"/>
    <col min="4449" max="4449" width="7.26953125" style="147" customWidth="1"/>
    <col min="4450" max="4607" width="7" style="147"/>
    <col min="4608" max="4608" width="3.26953125" style="147" customWidth="1"/>
    <col min="4609" max="4609" width="16.6328125" style="147" customWidth="1"/>
    <col min="4610" max="4704" width="8.453125" style="147" customWidth="1"/>
    <col min="4705" max="4705" width="7.26953125" style="147" customWidth="1"/>
    <col min="4706" max="4863" width="7" style="147"/>
    <col min="4864" max="4864" width="3.26953125" style="147" customWidth="1"/>
    <col min="4865" max="4865" width="16.6328125" style="147" customWidth="1"/>
    <col min="4866" max="4960" width="8.453125" style="147" customWidth="1"/>
    <col min="4961" max="4961" width="7.26953125" style="147" customWidth="1"/>
    <col min="4962" max="5119" width="7" style="147"/>
    <col min="5120" max="5120" width="3.26953125" style="147" customWidth="1"/>
    <col min="5121" max="5121" width="16.6328125" style="147" customWidth="1"/>
    <col min="5122" max="5216" width="8.453125" style="147" customWidth="1"/>
    <col min="5217" max="5217" width="7.26953125" style="147" customWidth="1"/>
    <col min="5218" max="5375" width="7" style="147"/>
    <col min="5376" max="5376" width="3.26953125" style="147" customWidth="1"/>
    <col min="5377" max="5377" width="16.6328125" style="147" customWidth="1"/>
    <col min="5378" max="5472" width="8.453125" style="147" customWidth="1"/>
    <col min="5473" max="5473" width="7.26953125" style="147" customWidth="1"/>
    <col min="5474" max="5631" width="7" style="147"/>
    <col min="5632" max="5632" width="3.26953125" style="147" customWidth="1"/>
    <col min="5633" max="5633" width="16.6328125" style="147" customWidth="1"/>
    <col min="5634" max="5728" width="8.453125" style="147" customWidth="1"/>
    <col min="5729" max="5729" width="7.26953125" style="147" customWidth="1"/>
    <col min="5730" max="5887" width="7" style="147"/>
    <col min="5888" max="5888" width="3.26953125" style="147" customWidth="1"/>
    <col min="5889" max="5889" width="16.6328125" style="147" customWidth="1"/>
    <col min="5890" max="5984" width="8.453125" style="147" customWidth="1"/>
    <col min="5985" max="5985" width="7.26953125" style="147" customWidth="1"/>
    <col min="5986" max="6143" width="7" style="147"/>
    <col min="6144" max="6144" width="3.26953125" style="147" customWidth="1"/>
    <col min="6145" max="6145" width="16.6328125" style="147" customWidth="1"/>
    <col min="6146" max="6240" width="8.453125" style="147" customWidth="1"/>
    <col min="6241" max="6241" width="7.26953125" style="147" customWidth="1"/>
    <col min="6242" max="6399" width="7" style="147"/>
    <col min="6400" max="6400" width="3.26953125" style="147" customWidth="1"/>
    <col min="6401" max="6401" width="16.6328125" style="147" customWidth="1"/>
    <col min="6402" max="6496" width="8.453125" style="147" customWidth="1"/>
    <col min="6497" max="6497" width="7.26953125" style="147" customWidth="1"/>
    <col min="6498" max="6655" width="7" style="147"/>
    <col min="6656" max="6656" width="3.26953125" style="147" customWidth="1"/>
    <col min="6657" max="6657" width="16.6328125" style="147" customWidth="1"/>
    <col min="6658" max="6752" width="8.453125" style="147" customWidth="1"/>
    <col min="6753" max="6753" width="7.26953125" style="147" customWidth="1"/>
    <col min="6754" max="6911" width="7" style="147"/>
    <col min="6912" max="6912" width="3.26953125" style="147" customWidth="1"/>
    <col min="6913" max="6913" width="16.6328125" style="147" customWidth="1"/>
    <col min="6914" max="7008" width="8.453125" style="147" customWidth="1"/>
    <col min="7009" max="7009" width="7.26953125" style="147" customWidth="1"/>
    <col min="7010" max="7167" width="7" style="147"/>
    <col min="7168" max="7168" width="3.26953125" style="147" customWidth="1"/>
    <col min="7169" max="7169" width="16.6328125" style="147" customWidth="1"/>
    <col min="7170" max="7264" width="8.453125" style="147" customWidth="1"/>
    <col min="7265" max="7265" width="7.26953125" style="147" customWidth="1"/>
    <col min="7266" max="7423" width="7" style="147"/>
    <col min="7424" max="7424" width="3.26953125" style="147" customWidth="1"/>
    <col min="7425" max="7425" width="16.6328125" style="147" customWidth="1"/>
    <col min="7426" max="7520" width="8.453125" style="147" customWidth="1"/>
    <col min="7521" max="7521" width="7.26953125" style="147" customWidth="1"/>
    <col min="7522" max="7679" width="7" style="147"/>
    <col min="7680" max="7680" width="3.26953125" style="147" customWidth="1"/>
    <col min="7681" max="7681" width="16.6328125" style="147" customWidth="1"/>
    <col min="7682" max="7776" width="8.453125" style="147" customWidth="1"/>
    <col min="7777" max="7777" width="7.26953125" style="147" customWidth="1"/>
    <col min="7778" max="7935" width="7" style="147"/>
    <col min="7936" max="7936" width="3.26953125" style="147" customWidth="1"/>
    <col min="7937" max="7937" width="16.6328125" style="147" customWidth="1"/>
    <col min="7938" max="8032" width="8.453125" style="147" customWidth="1"/>
    <col min="8033" max="8033" width="7.26953125" style="147" customWidth="1"/>
    <col min="8034" max="8191" width="7" style="147"/>
    <col min="8192" max="8192" width="3.26953125" style="147" customWidth="1"/>
    <col min="8193" max="8193" width="16.6328125" style="147" customWidth="1"/>
    <col min="8194" max="8288" width="8.453125" style="147" customWidth="1"/>
    <col min="8289" max="8289" width="7.26953125" style="147" customWidth="1"/>
    <col min="8290" max="8447" width="7" style="147"/>
    <col min="8448" max="8448" width="3.26953125" style="147" customWidth="1"/>
    <col min="8449" max="8449" width="16.6328125" style="147" customWidth="1"/>
    <col min="8450" max="8544" width="8.453125" style="147" customWidth="1"/>
    <col min="8545" max="8545" width="7.26953125" style="147" customWidth="1"/>
    <col min="8546" max="8703" width="7" style="147"/>
    <col min="8704" max="8704" width="3.26953125" style="147" customWidth="1"/>
    <col min="8705" max="8705" width="16.6328125" style="147" customWidth="1"/>
    <col min="8706" max="8800" width="8.453125" style="147" customWidth="1"/>
    <col min="8801" max="8801" width="7.26953125" style="147" customWidth="1"/>
    <col min="8802" max="8959" width="7" style="147"/>
    <col min="8960" max="8960" width="3.26953125" style="147" customWidth="1"/>
    <col min="8961" max="8961" width="16.6328125" style="147" customWidth="1"/>
    <col min="8962" max="9056" width="8.453125" style="147" customWidth="1"/>
    <col min="9057" max="9057" width="7.26953125" style="147" customWidth="1"/>
    <col min="9058" max="9215" width="7" style="147"/>
    <col min="9216" max="9216" width="3.26953125" style="147" customWidth="1"/>
    <col min="9217" max="9217" width="16.6328125" style="147" customWidth="1"/>
    <col min="9218" max="9312" width="8.453125" style="147" customWidth="1"/>
    <col min="9313" max="9313" width="7.26953125" style="147" customWidth="1"/>
    <col min="9314" max="9471" width="7" style="147"/>
    <col min="9472" max="9472" width="3.26953125" style="147" customWidth="1"/>
    <col min="9473" max="9473" width="16.6328125" style="147" customWidth="1"/>
    <col min="9474" max="9568" width="8.453125" style="147" customWidth="1"/>
    <col min="9569" max="9569" width="7.26953125" style="147" customWidth="1"/>
    <col min="9570" max="9727" width="7" style="147"/>
    <col min="9728" max="9728" width="3.26953125" style="147" customWidth="1"/>
    <col min="9729" max="9729" width="16.6328125" style="147" customWidth="1"/>
    <col min="9730" max="9824" width="8.453125" style="147" customWidth="1"/>
    <col min="9825" max="9825" width="7.26953125" style="147" customWidth="1"/>
    <col min="9826" max="9983" width="7" style="147"/>
    <col min="9984" max="9984" width="3.26953125" style="147" customWidth="1"/>
    <col min="9985" max="9985" width="16.6328125" style="147" customWidth="1"/>
    <col min="9986" max="10080" width="8.453125" style="147" customWidth="1"/>
    <col min="10081" max="10081" width="7.26953125" style="147" customWidth="1"/>
    <col min="10082" max="10239" width="7" style="147"/>
    <col min="10240" max="10240" width="3.26953125" style="147" customWidth="1"/>
    <col min="10241" max="10241" width="16.6328125" style="147" customWidth="1"/>
    <col min="10242" max="10336" width="8.453125" style="147" customWidth="1"/>
    <col min="10337" max="10337" width="7.26953125" style="147" customWidth="1"/>
    <col min="10338" max="10495" width="7" style="147"/>
    <col min="10496" max="10496" width="3.26953125" style="147" customWidth="1"/>
    <col min="10497" max="10497" width="16.6328125" style="147" customWidth="1"/>
    <col min="10498" max="10592" width="8.453125" style="147" customWidth="1"/>
    <col min="10593" max="10593" width="7.26953125" style="147" customWidth="1"/>
    <col min="10594" max="10751" width="7" style="147"/>
    <col min="10752" max="10752" width="3.26953125" style="147" customWidth="1"/>
    <col min="10753" max="10753" width="16.6328125" style="147" customWidth="1"/>
    <col min="10754" max="10848" width="8.453125" style="147" customWidth="1"/>
    <col min="10849" max="10849" width="7.26953125" style="147" customWidth="1"/>
    <col min="10850" max="11007" width="7" style="147"/>
    <col min="11008" max="11008" width="3.26953125" style="147" customWidth="1"/>
    <col min="11009" max="11009" width="16.6328125" style="147" customWidth="1"/>
    <col min="11010" max="11104" width="8.453125" style="147" customWidth="1"/>
    <col min="11105" max="11105" width="7.26953125" style="147" customWidth="1"/>
    <col min="11106" max="11263" width="7" style="147"/>
    <col min="11264" max="11264" width="3.26953125" style="147" customWidth="1"/>
    <col min="11265" max="11265" width="16.6328125" style="147" customWidth="1"/>
    <col min="11266" max="11360" width="8.453125" style="147" customWidth="1"/>
    <col min="11361" max="11361" width="7.26953125" style="147" customWidth="1"/>
    <col min="11362" max="11519" width="7" style="147"/>
    <col min="11520" max="11520" width="3.26953125" style="147" customWidth="1"/>
    <col min="11521" max="11521" width="16.6328125" style="147" customWidth="1"/>
    <col min="11522" max="11616" width="8.453125" style="147" customWidth="1"/>
    <col min="11617" max="11617" width="7.26953125" style="147" customWidth="1"/>
    <col min="11618" max="11775" width="7" style="147"/>
    <col min="11776" max="11776" width="3.26953125" style="147" customWidth="1"/>
    <col min="11777" max="11777" width="16.6328125" style="147" customWidth="1"/>
    <col min="11778" max="11872" width="8.453125" style="147" customWidth="1"/>
    <col min="11873" max="11873" width="7.26953125" style="147" customWidth="1"/>
    <col min="11874" max="12031" width="7" style="147"/>
    <col min="12032" max="12032" width="3.26953125" style="147" customWidth="1"/>
    <col min="12033" max="12033" width="16.6328125" style="147" customWidth="1"/>
    <col min="12034" max="12128" width="8.453125" style="147" customWidth="1"/>
    <col min="12129" max="12129" width="7.26953125" style="147" customWidth="1"/>
    <col min="12130" max="12287" width="7" style="147"/>
    <col min="12288" max="12288" width="3.26953125" style="147" customWidth="1"/>
    <col min="12289" max="12289" width="16.6328125" style="147" customWidth="1"/>
    <col min="12290" max="12384" width="8.453125" style="147" customWidth="1"/>
    <col min="12385" max="12385" width="7.26953125" style="147" customWidth="1"/>
    <col min="12386" max="12543" width="7" style="147"/>
    <col min="12544" max="12544" width="3.26953125" style="147" customWidth="1"/>
    <col min="12545" max="12545" width="16.6328125" style="147" customWidth="1"/>
    <col min="12546" max="12640" width="8.453125" style="147" customWidth="1"/>
    <col min="12641" max="12641" width="7.26953125" style="147" customWidth="1"/>
    <col min="12642" max="12799" width="7" style="147"/>
    <col min="12800" max="12800" width="3.26953125" style="147" customWidth="1"/>
    <col min="12801" max="12801" width="16.6328125" style="147" customWidth="1"/>
    <col min="12802" max="12896" width="8.453125" style="147" customWidth="1"/>
    <col min="12897" max="12897" width="7.26953125" style="147" customWidth="1"/>
    <col min="12898" max="13055" width="7" style="147"/>
    <col min="13056" max="13056" width="3.26953125" style="147" customWidth="1"/>
    <col min="13057" max="13057" width="16.6328125" style="147" customWidth="1"/>
    <col min="13058" max="13152" width="8.453125" style="147" customWidth="1"/>
    <col min="13153" max="13153" width="7.26953125" style="147" customWidth="1"/>
    <col min="13154" max="13311" width="7" style="147"/>
    <col min="13312" max="13312" width="3.26953125" style="147" customWidth="1"/>
    <col min="13313" max="13313" width="16.6328125" style="147" customWidth="1"/>
    <col min="13314" max="13408" width="8.453125" style="147" customWidth="1"/>
    <col min="13409" max="13409" width="7.26953125" style="147" customWidth="1"/>
    <col min="13410" max="13567" width="7" style="147"/>
    <col min="13568" max="13568" width="3.26953125" style="147" customWidth="1"/>
    <col min="13569" max="13569" width="16.6328125" style="147" customWidth="1"/>
    <col min="13570" max="13664" width="8.453125" style="147" customWidth="1"/>
    <col min="13665" max="13665" width="7.26953125" style="147" customWidth="1"/>
    <col min="13666" max="13823" width="7" style="147"/>
    <col min="13824" max="13824" width="3.26953125" style="147" customWidth="1"/>
    <col min="13825" max="13825" width="16.6328125" style="147" customWidth="1"/>
    <col min="13826" max="13920" width="8.453125" style="147" customWidth="1"/>
    <col min="13921" max="13921" width="7.26953125" style="147" customWidth="1"/>
    <col min="13922" max="14079" width="7" style="147"/>
    <col min="14080" max="14080" width="3.26953125" style="147" customWidth="1"/>
    <col min="14081" max="14081" width="16.6328125" style="147" customWidth="1"/>
    <col min="14082" max="14176" width="8.453125" style="147" customWidth="1"/>
    <col min="14177" max="14177" width="7.26953125" style="147" customWidth="1"/>
    <col min="14178" max="14335" width="7" style="147"/>
    <col min="14336" max="14336" width="3.26953125" style="147" customWidth="1"/>
    <col min="14337" max="14337" width="16.6328125" style="147" customWidth="1"/>
    <col min="14338" max="14432" width="8.453125" style="147" customWidth="1"/>
    <col min="14433" max="14433" width="7.26953125" style="147" customWidth="1"/>
    <col min="14434" max="14591" width="7" style="147"/>
    <col min="14592" max="14592" width="3.26953125" style="147" customWidth="1"/>
    <col min="14593" max="14593" width="16.6328125" style="147" customWidth="1"/>
    <col min="14594" max="14688" width="8.453125" style="147" customWidth="1"/>
    <col min="14689" max="14689" width="7.26953125" style="147" customWidth="1"/>
    <col min="14690" max="14847" width="7" style="147"/>
    <col min="14848" max="14848" width="3.26953125" style="147" customWidth="1"/>
    <col min="14849" max="14849" width="16.6328125" style="147" customWidth="1"/>
    <col min="14850" max="14944" width="8.453125" style="147" customWidth="1"/>
    <col min="14945" max="14945" width="7.26953125" style="147" customWidth="1"/>
    <col min="14946" max="15103" width="7" style="147"/>
    <col min="15104" max="15104" width="3.26953125" style="147" customWidth="1"/>
    <col min="15105" max="15105" width="16.6328125" style="147" customWidth="1"/>
    <col min="15106" max="15200" width="8.453125" style="147" customWidth="1"/>
    <col min="15201" max="15201" width="7.26953125" style="147" customWidth="1"/>
    <col min="15202" max="15359" width="7" style="147"/>
    <col min="15360" max="15360" width="3.26953125" style="147" customWidth="1"/>
    <col min="15361" max="15361" width="16.6328125" style="147" customWidth="1"/>
    <col min="15362" max="15456" width="8.453125" style="147" customWidth="1"/>
    <col min="15457" max="15457" width="7.26953125" style="147" customWidth="1"/>
    <col min="15458" max="15615" width="7" style="147"/>
    <col min="15616" max="15616" width="3.26953125" style="147" customWidth="1"/>
    <col min="15617" max="15617" width="16.6328125" style="147" customWidth="1"/>
    <col min="15618" max="15712" width="8.453125" style="147" customWidth="1"/>
    <col min="15713" max="15713" width="7.26953125" style="147" customWidth="1"/>
    <col min="15714" max="15871" width="7" style="147"/>
    <col min="15872" max="15872" width="3.26953125" style="147" customWidth="1"/>
    <col min="15873" max="15873" width="16.6328125" style="147" customWidth="1"/>
    <col min="15874" max="15968" width="8.453125" style="147" customWidth="1"/>
    <col min="15969" max="15969" width="7.26953125" style="147" customWidth="1"/>
    <col min="15970" max="16127" width="7" style="147"/>
    <col min="16128" max="16128" width="3.26953125" style="147" customWidth="1"/>
    <col min="16129" max="16129" width="16.6328125" style="147" customWidth="1"/>
    <col min="16130" max="16224" width="8.453125" style="147" customWidth="1"/>
    <col min="16225" max="16225" width="7.26953125" style="147" customWidth="1"/>
    <col min="16226" max="16384" width="7" style="147"/>
  </cols>
  <sheetData>
    <row r="1" spans="1:97" s="138" customFormat="1" ht="14" x14ac:dyDescent="0.2">
      <c r="A1" s="136"/>
      <c r="B1" s="137" t="s">
        <v>594</v>
      </c>
      <c r="BP1" s="139"/>
      <c r="CS1" s="139"/>
    </row>
    <row r="2" spans="1:97" s="138" customFormat="1" ht="10.9" customHeight="1" x14ac:dyDescent="0.2">
      <c r="A2" s="136"/>
      <c r="BP2" s="139"/>
      <c r="CS2" s="139"/>
    </row>
    <row r="3" spans="1:97" s="138" customFormat="1" ht="10.9" customHeight="1" x14ac:dyDescent="0.2">
      <c r="A3" s="171"/>
      <c r="B3" s="172"/>
      <c r="C3" s="173" t="s">
        <v>234</v>
      </c>
      <c r="D3" s="173" t="s">
        <v>235</v>
      </c>
      <c r="E3" s="173" t="s">
        <v>236</v>
      </c>
      <c r="F3" s="173" t="s">
        <v>237</v>
      </c>
      <c r="G3" s="173" t="s">
        <v>238</v>
      </c>
      <c r="H3" s="173" t="s">
        <v>239</v>
      </c>
      <c r="I3" s="173" t="s">
        <v>240</v>
      </c>
      <c r="J3" s="173" t="s">
        <v>241</v>
      </c>
      <c r="K3" s="173" t="s">
        <v>242</v>
      </c>
      <c r="L3" s="173" t="s">
        <v>243</v>
      </c>
      <c r="M3" s="173" t="s">
        <v>244</v>
      </c>
      <c r="N3" s="173" t="s">
        <v>245</v>
      </c>
      <c r="O3" s="173" t="s">
        <v>246</v>
      </c>
      <c r="P3" s="173" t="s">
        <v>247</v>
      </c>
      <c r="Q3" s="173" t="s">
        <v>248</v>
      </c>
      <c r="R3" s="173" t="s">
        <v>249</v>
      </c>
      <c r="S3" s="173" t="s">
        <v>250</v>
      </c>
      <c r="T3" s="173" t="s">
        <v>251</v>
      </c>
      <c r="U3" s="173" t="s">
        <v>252</v>
      </c>
      <c r="V3" s="173" t="s">
        <v>253</v>
      </c>
      <c r="W3" s="173" t="s">
        <v>254</v>
      </c>
      <c r="X3" s="173" t="s">
        <v>255</v>
      </c>
      <c r="Y3" s="173" t="s">
        <v>256</v>
      </c>
      <c r="Z3" s="173" t="s">
        <v>257</v>
      </c>
      <c r="AA3" s="173" t="s">
        <v>258</v>
      </c>
      <c r="AB3" s="173" t="s">
        <v>259</v>
      </c>
      <c r="AC3" s="173" t="s">
        <v>260</v>
      </c>
      <c r="AD3" s="173" t="s">
        <v>261</v>
      </c>
      <c r="AE3" s="173" t="s">
        <v>262</v>
      </c>
      <c r="AF3" s="173" t="s">
        <v>263</v>
      </c>
      <c r="AG3" s="173" t="s">
        <v>264</v>
      </c>
      <c r="AH3" s="173" t="s">
        <v>265</v>
      </c>
      <c r="AI3" s="173" t="s">
        <v>266</v>
      </c>
      <c r="AJ3" s="173" t="s">
        <v>267</v>
      </c>
      <c r="AK3" s="173" t="s">
        <v>268</v>
      </c>
      <c r="AL3" s="173" t="s">
        <v>269</v>
      </c>
      <c r="AM3" s="173" t="s">
        <v>270</v>
      </c>
      <c r="AN3" s="173" t="s">
        <v>272</v>
      </c>
      <c r="AO3" s="173" t="s">
        <v>274</v>
      </c>
      <c r="AP3" s="173" t="s">
        <v>275</v>
      </c>
      <c r="AQ3" s="173" t="s">
        <v>276</v>
      </c>
      <c r="AR3" s="173" t="s">
        <v>277</v>
      </c>
      <c r="AS3" s="173" t="s">
        <v>278</v>
      </c>
      <c r="AT3" s="173" t="s">
        <v>279</v>
      </c>
      <c r="AU3" s="173" t="s">
        <v>280</v>
      </c>
      <c r="AV3" s="173" t="s">
        <v>281</v>
      </c>
      <c r="AW3" s="173" t="s">
        <v>282</v>
      </c>
      <c r="AX3" s="173" t="s">
        <v>283</v>
      </c>
      <c r="AY3" s="173" t="s">
        <v>284</v>
      </c>
      <c r="AZ3" s="173" t="s">
        <v>285</v>
      </c>
      <c r="BA3" s="173" t="s">
        <v>286</v>
      </c>
      <c r="BB3" s="173" t="s">
        <v>288</v>
      </c>
      <c r="BC3" s="173" t="s">
        <v>289</v>
      </c>
      <c r="BD3" s="173" t="s">
        <v>291</v>
      </c>
      <c r="BE3" s="173" t="s">
        <v>292</v>
      </c>
      <c r="BF3" s="173" t="s">
        <v>293</v>
      </c>
      <c r="BG3" s="173" t="s">
        <v>295</v>
      </c>
      <c r="BH3" s="173" t="s">
        <v>296</v>
      </c>
      <c r="BI3" s="173" t="s">
        <v>297</v>
      </c>
      <c r="BJ3" s="173" t="s">
        <v>298</v>
      </c>
      <c r="BK3" s="173" t="s">
        <v>299</v>
      </c>
      <c r="BL3" s="173" t="s">
        <v>300</v>
      </c>
      <c r="BM3" s="173" t="s">
        <v>301</v>
      </c>
      <c r="BN3" s="173" t="s">
        <v>459</v>
      </c>
      <c r="BO3" s="174"/>
      <c r="BP3" s="139"/>
      <c r="BQ3" s="139"/>
      <c r="BR3" s="139"/>
      <c r="BS3" s="140"/>
      <c r="BT3" s="140"/>
      <c r="BU3" s="139"/>
      <c r="BV3" s="139"/>
      <c r="BW3" s="139"/>
      <c r="BX3" s="139"/>
      <c r="BY3" s="139"/>
      <c r="BZ3" s="139"/>
      <c r="CA3" s="139"/>
      <c r="CB3" s="139"/>
      <c r="CC3" s="139"/>
      <c r="CD3" s="139"/>
      <c r="CE3" s="139"/>
      <c r="CF3" s="139"/>
      <c r="CG3" s="140"/>
      <c r="CH3" s="140"/>
      <c r="CI3" s="140"/>
      <c r="CJ3" s="140"/>
      <c r="CK3" s="140"/>
      <c r="CL3" s="140"/>
      <c r="CM3" s="140"/>
      <c r="CN3" s="140"/>
      <c r="CO3" s="140"/>
      <c r="CP3" s="139"/>
      <c r="CQ3" s="139"/>
      <c r="CR3" s="139"/>
    </row>
    <row r="4" spans="1:97" s="141" customFormat="1" ht="10.9" customHeight="1" x14ac:dyDescent="0.2">
      <c r="A4" s="175"/>
      <c r="B4" s="176"/>
      <c r="C4" s="177" t="s">
        <v>523</v>
      </c>
      <c r="D4" s="177" t="s">
        <v>524</v>
      </c>
      <c r="E4" s="177"/>
      <c r="F4" s="177" t="s">
        <v>525</v>
      </c>
      <c r="G4" s="177"/>
      <c r="H4" s="177"/>
      <c r="I4" s="177" t="s">
        <v>526</v>
      </c>
      <c r="J4" s="177" t="s">
        <v>527</v>
      </c>
      <c r="K4" s="177"/>
      <c r="L4" s="177" t="s">
        <v>304</v>
      </c>
      <c r="M4" s="177"/>
      <c r="N4" s="177" t="s">
        <v>305</v>
      </c>
      <c r="O4" s="177"/>
      <c r="P4" s="178" t="s">
        <v>528</v>
      </c>
      <c r="Q4" s="177" t="s">
        <v>529</v>
      </c>
      <c r="R4" s="177" t="s">
        <v>530</v>
      </c>
      <c r="S4" s="177" t="s">
        <v>531</v>
      </c>
      <c r="T4" s="177" t="s">
        <v>532</v>
      </c>
      <c r="U4" s="178" t="s">
        <v>533</v>
      </c>
      <c r="V4" s="177"/>
      <c r="W4" s="177" t="s">
        <v>534</v>
      </c>
      <c r="X4" s="177"/>
      <c r="Y4" s="177" t="s">
        <v>306</v>
      </c>
      <c r="Z4" s="177" t="s">
        <v>306</v>
      </c>
      <c r="AA4" s="177" t="s">
        <v>535</v>
      </c>
      <c r="AB4" s="177" t="s">
        <v>536</v>
      </c>
      <c r="AC4" s="177"/>
      <c r="AD4" s="177" t="s">
        <v>537</v>
      </c>
      <c r="AE4" s="177" t="s">
        <v>538</v>
      </c>
      <c r="AF4" s="177"/>
      <c r="AG4" s="177" t="s">
        <v>539</v>
      </c>
      <c r="AH4" s="177" t="s">
        <v>540</v>
      </c>
      <c r="AI4" s="177"/>
      <c r="AJ4" s="177"/>
      <c r="AK4" s="177"/>
      <c r="AL4" s="177"/>
      <c r="AM4" s="177" t="s">
        <v>527</v>
      </c>
      <c r="AN4" s="178" t="s">
        <v>541</v>
      </c>
      <c r="AO4" s="177"/>
      <c r="AP4" s="177"/>
      <c r="AQ4" s="178"/>
      <c r="AR4" s="177" t="s">
        <v>542</v>
      </c>
      <c r="AS4" s="177"/>
      <c r="AT4" s="177" t="s">
        <v>543</v>
      </c>
      <c r="AU4" s="177"/>
      <c r="AV4" s="177"/>
      <c r="AW4" s="177"/>
      <c r="AX4" s="177"/>
      <c r="AY4" s="178"/>
      <c r="AZ4" s="177" t="s">
        <v>544</v>
      </c>
      <c r="BA4" s="177"/>
      <c r="BB4" s="177" t="s">
        <v>545</v>
      </c>
      <c r="BC4" s="177"/>
      <c r="BD4" s="177"/>
      <c r="BE4" s="177" t="s">
        <v>546</v>
      </c>
      <c r="BF4" s="179"/>
      <c r="BG4" s="338" t="s">
        <v>547</v>
      </c>
      <c r="BH4" s="177" t="s">
        <v>548</v>
      </c>
      <c r="BI4" s="177"/>
      <c r="BJ4" s="177" t="s">
        <v>549</v>
      </c>
      <c r="BK4" s="178" t="s">
        <v>550</v>
      </c>
      <c r="BL4" s="338" t="s">
        <v>527</v>
      </c>
      <c r="BM4" s="177"/>
      <c r="BN4" s="178"/>
      <c r="BO4" s="180" t="s">
        <v>307</v>
      </c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</row>
    <row r="5" spans="1:97" s="141" customFormat="1" ht="10.9" customHeight="1" x14ac:dyDescent="0.2">
      <c r="A5" s="181"/>
      <c r="B5" s="182"/>
      <c r="C5" s="183" t="s">
        <v>551</v>
      </c>
      <c r="D5" s="183" t="s">
        <v>551</v>
      </c>
      <c r="E5" s="183" t="s">
        <v>552</v>
      </c>
      <c r="F5" s="183" t="s">
        <v>308</v>
      </c>
      <c r="G5" s="183" t="s">
        <v>553</v>
      </c>
      <c r="H5" s="183" t="s">
        <v>554</v>
      </c>
      <c r="I5" s="183" t="s">
        <v>555</v>
      </c>
      <c r="J5" s="183" t="s">
        <v>556</v>
      </c>
      <c r="K5" s="183" t="s">
        <v>557</v>
      </c>
      <c r="L5" s="183" t="s">
        <v>558</v>
      </c>
      <c r="M5" s="183" t="s">
        <v>1</v>
      </c>
      <c r="N5" s="183" t="s">
        <v>558</v>
      </c>
      <c r="O5" s="183" t="s">
        <v>309</v>
      </c>
      <c r="P5" s="184" t="s">
        <v>559</v>
      </c>
      <c r="Q5" s="183" t="s">
        <v>560</v>
      </c>
      <c r="R5" s="183" t="s">
        <v>561</v>
      </c>
      <c r="S5" s="183" t="s">
        <v>562</v>
      </c>
      <c r="T5" s="183" t="s">
        <v>563</v>
      </c>
      <c r="U5" s="184" t="s">
        <v>564</v>
      </c>
      <c r="V5" s="183" t="s">
        <v>2</v>
      </c>
      <c r="W5" s="183" t="s">
        <v>310</v>
      </c>
      <c r="X5" s="183" t="s">
        <v>3</v>
      </c>
      <c r="Y5" s="183" t="s">
        <v>565</v>
      </c>
      <c r="Z5" s="183" t="s">
        <v>566</v>
      </c>
      <c r="AA5" s="183" t="s">
        <v>567</v>
      </c>
      <c r="AB5" s="183" t="s">
        <v>568</v>
      </c>
      <c r="AC5" s="183" t="s">
        <v>4</v>
      </c>
      <c r="AD5" s="183" t="s">
        <v>569</v>
      </c>
      <c r="AE5" s="183" t="s">
        <v>311</v>
      </c>
      <c r="AF5" s="183" t="s">
        <v>5</v>
      </c>
      <c r="AG5" s="183" t="s">
        <v>312</v>
      </c>
      <c r="AH5" s="183" t="s">
        <v>570</v>
      </c>
      <c r="AI5" s="183" t="s">
        <v>37</v>
      </c>
      <c r="AJ5" s="183" t="s">
        <v>271</v>
      </c>
      <c r="AK5" s="183" t="s">
        <v>273</v>
      </c>
      <c r="AL5" s="183" t="s">
        <v>36</v>
      </c>
      <c r="AM5" s="183" t="s">
        <v>313</v>
      </c>
      <c r="AN5" s="184" t="s">
        <v>571</v>
      </c>
      <c r="AO5" s="183" t="s">
        <v>314</v>
      </c>
      <c r="AP5" s="183" t="s">
        <v>6</v>
      </c>
      <c r="AQ5" s="184" t="s">
        <v>572</v>
      </c>
      <c r="AR5" s="183" t="s">
        <v>573</v>
      </c>
      <c r="AS5" s="183" t="s">
        <v>315</v>
      </c>
      <c r="AT5" s="183" t="s">
        <v>574</v>
      </c>
      <c r="AU5" s="183" t="s">
        <v>316</v>
      </c>
      <c r="AV5" s="183" t="s">
        <v>317</v>
      </c>
      <c r="AW5" s="183" t="s">
        <v>7</v>
      </c>
      <c r="AX5" s="183" t="s">
        <v>287</v>
      </c>
      <c r="AY5" s="184" t="s">
        <v>318</v>
      </c>
      <c r="AZ5" s="183" t="s">
        <v>575</v>
      </c>
      <c r="BA5" s="183" t="s">
        <v>290</v>
      </c>
      <c r="BB5" s="183" t="s">
        <v>308</v>
      </c>
      <c r="BC5" s="183" t="s">
        <v>319</v>
      </c>
      <c r="BD5" s="183" t="s">
        <v>294</v>
      </c>
      <c r="BE5" s="183" t="s">
        <v>320</v>
      </c>
      <c r="BF5" s="184" t="s">
        <v>321</v>
      </c>
      <c r="BG5" s="339" t="s">
        <v>576</v>
      </c>
      <c r="BH5" s="183" t="s">
        <v>308</v>
      </c>
      <c r="BI5" s="183" t="s">
        <v>577</v>
      </c>
      <c r="BJ5" s="183" t="s">
        <v>308</v>
      </c>
      <c r="BK5" s="184" t="s">
        <v>308</v>
      </c>
      <c r="BL5" s="339" t="s">
        <v>578</v>
      </c>
      <c r="BM5" s="183" t="s">
        <v>579</v>
      </c>
      <c r="BN5" s="184" t="s">
        <v>580</v>
      </c>
      <c r="BO5" s="185" t="s">
        <v>345</v>
      </c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</row>
    <row r="6" spans="1:97" s="138" customFormat="1" ht="10.9" customHeight="1" x14ac:dyDescent="0.2">
      <c r="A6" s="175" t="s">
        <v>234</v>
      </c>
      <c r="B6" s="186" t="s">
        <v>460</v>
      </c>
      <c r="C6" s="187">
        <v>3.9616217889198391E-2</v>
      </c>
      <c r="D6" s="187">
        <v>8.5266849209780469E-3</v>
      </c>
      <c r="E6" s="187">
        <v>1.018464243845252E-2</v>
      </c>
      <c r="F6" s="187">
        <v>7.5124568800306627E-3</v>
      </c>
      <c r="G6" s="187">
        <v>1.0195758564437193E-3</v>
      </c>
      <c r="H6" s="187">
        <v>0</v>
      </c>
      <c r="I6" s="187">
        <v>0</v>
      </c>
      <c r="J6" s="187">
        <v>0</v>
      </c>
      <c r="K6" s="187">
        <v>3.1650264576430442E-4</v>
      </c>
      <c r="L6" s="187">
        <v>8.7021874134725688E-4</v>
      </c>
      <c r="M6" s="187">
        <v>0.71628416048158161</v>
      </c>
      <c r="N6" s="187">
        <v>0.12598533141407911</v>
      </c>
      <c r="O6" s="187">
        <v>3.1171231725760376E-2</v>
      </c>
      <c r="P6" s="187">
        <v>0.26621410879735802</v>
      </c>
      <c r="Q6" s="187">
        <v>0</v>
      </c>
      <c r="R6" s="187">
        <v>0</v>
      </c>
      <c r="S6" s="187">
        <v>0</v>
      </c>
      <c r="T6" s="187">
        <v>0</v>
      </c>
      <c r="U6" s="187">
        <v>0</v>
      </c>
      <c r="V6" s="187">
        <v>0</v>
      </c>
      <c r="W6" s="187">
        <v>0</v>
      </c>
      <c r="X6" s="187">
        <v>0</v>
      </c>
      <c r="Y6" s="187">
        <v>0</v>
      </c>
      <c r="Z6" s="187">
        <v>0</v>
      </c>
      <c r="AA6" s="187">
        <v>0</v>
      </c>
      <c r="AB6" s="187">
        <v>0</v>
      </c>
      <c r="AC6" s="187">
        <v>0</v>
      </c>
      <c r="AD6" s="187">
        <v>0</v>
      </c>
      <c r="AE6" s="187">
        <v>0</v>
      </c>
      <c r="AF6" s="187">
        <v>0</v>
      </c>
      <c r="AG6" s="187">
        <v>0</v>
      </c>
      <c r="AH6" s="187">
        <v>0</v>
      </c>
      <c r="AI6" s="187">
        <v>0</v>
      </c>
      <c r="AJ6" s="187">
        <v>0</v>
      </c>
      <c r="AK6" s="187">
        <v>0</v>
      </c>
      <c r="AL6" s="187">
        <v>0</v>
      </c>
      <c r="AM6" s="187">
        <v>3.134796238244514E-3</v>
      </c>
      <c r="AN6" s="187">
        <v>0</v>
      </c>
      <c r="AO6" s="187">
        <v>0</v>
      </c>
      <c r="AP6" s="187">
        <v>0</v>
      </c>
      <c r="AQ6" s="187">
        <v>0</v>
      </c>
      <c r="AR6" s="187">
        <v>0</v>
      </c>
      <c r="AS6" s="187">
        <v>0</v>
      </c>
      <c r="AT6" s="187">
        <v>0</v>
      </c>
      <c r="AU6" s="187">
        <v>0</v>
      </c>
      <c r="AV6" s="187">
        <v>0</v>
      </c>
      <c r="AW6" s="187">
        <v>0</v>
      </c>
      <c r="AX6" s="187">
        <v>0</v>
      </c>
      <c r="AY6" s="187">
        <v>1.7489198800370512E-4</v>
      </c>
      <c r="AZ6" s="187">
        <v>0</v>
      </c>
      <c r="BA6" s="187">
        <v>0</v>
      </c>
      <c r="BB6" s="187">
        <v>0</v>
      </c>
      <c r="BC6" s="187">
        <v>8.3414762029600321E-5</v>
      </c>
      <c r="BD6" s="187">
        <v>2.0493687681454528E-3</v>
      </c>
      <c r="BE6" s="187">
        <v>1.2417908457512418E-3</v>
      </c>
      <c r="BF6" s="187">
        <v>7.6421320776564128E-3</v>
      </c>
      <c r="BG6" s="187">
        <v>1.2097922003985197E-3</v>
      </c>
      <c r="BH6" s="187">
        <v>0</v>
      </c>
      <c r="BI6" s="187">
        <v>1.6919871957725725E-2</v>
      </c>
      <c r="BJ6" s="187">
        <v>2.3368987920258887E-2</v>
      </c>
      <c r="BK6" s="187">
        <v>1.0778184953653804E-4</v>
      </c>
      <c r="BL6" s="187">
        <v>6.7980965329707678E-4</v>
      </c>
      <c r="BM6" s="187">
        <v>0</v>
      </c>
      <c r="BN6" s="187">
        <v>0</v>
      </c>
      <c r="BO6" s="188">
        <v>1.8491616033869097E-2</v>
      </c>
    </row>
    <row r="7" spans="1:97" s="138" customFormat="1" ht="10.9" customHeight="1" x14ac:dyDescent="0.2">
      <c r="A7" s="175" t="s">
        <v>235</v>
      </c>
      <c r="B7" s="186" t="s">
        <v>461</v>
      </c>
      <c r="C7" s="187">
        <v>1.3927576601671309E-2</v>
      </c>
      <c r="D7" s="187">
        <v>5.5603593217082192E-2</v>
      </c>
      <c r="E7" s="187">
        <v>0.1448902065109568</v>
      </c>
      <c r="F7" s="187">
        <v>9.1989267918742815E-4</v>
      </c>
      <c r="G7" s="187">
        <v>0</v>
      </c>
      <c r="H7" s="187">
        <v>0</v>
      </c>
      <c r="I7" s="187">
        <v>0</v>
      </c>
      <c r="J7" s="187">
        <v>0</v>
      </c>
      <c r="K7" s="187">
        <v>0</v>
      </c>
      <c r="L7" s="187">
        <v>0</v>
      </c>
      <c r="M7" s="187">
        <v>0</v>
      </c>
      <c r="N7" s="187">
        <v>5.9976694770032219E-5</v>
      </c>
      <c r="O7" s="187">
        <v>0</v>
      </c>
      <c r="P7" s="187">
        <v>3.3116227869002847E-2</v>
      </c>
      <c r="Q7" s="187">
        <v>9.1324200913242004E-3</v>
      </c>
      <c r="R7" s="187">
        <v>3.2599837000814994E-3</v>
      </c>
      <c r="S7" s="187">
        <v>0</v>
      </c>
      <c r="T7" s="187">
        <v>0</v>
      </c>
      <c r="U7" s="187">
        <v>4.5960106627447378E-4</v>
      </c>
      <c r="V7" s="187">
        <v>0</v>
      </c>
      <c r="W7" s="187">
        <v>0</v>
      </c>
      <c r="X7" s="187">
        <v>0</v>
      </c>
      <c r="Y7" s="187">
        <v>0</v>
      </c>
      <c r="Z7" s="187">
        <v>3.5427932127540555E-3</v>
      </c>
      <c r="AA7" s="187">
        <v>0</v>
      </c>
      <c r="AB7" s="187">
        <v>0</v>
      </c>
      <c r="AC7" s="187">
        <v>0</v>
      </c>
      <c r="AD7" s="187">
        <v>0</v>
      </c>
      <c r="AE7" s="187">
        <v>0</v>
      </c>
      <c r="AF7" s="187">
        <v>0</v>
      </c>
      <c r="AG7" s="187">
        <v>0</v>
      </c>
      <c r="AH7" s="187">
        <v>0</v>
      </c>
      <c r="AI7" s="187">
        <v>0</v>
      </c>
      <c r="AJ7" s="187">
        <v>0</v>
      </c>
      <c r="AK7" s="187">
        <v>0</v>
      </c>
      <c r="AL7" s="187">
        <v>0</v>
      </c>
      <c r="AM7" s="187">
        <v>1.567398119122257E-3</v>
      </c>
      <c r="AN7" s="187">
        <v>0</v>
      </c>
      <c r="AO7" s="187">
        <v>5.3605889500393106E-4</v>
      </c>
      <c r="AP7" s="187">
        <v>0</v>
      </c>
      <c r="AQ7" s="187">
        <v>3.7703449305659252E-3</v>
      </c>
      <c r="AR7" s="187">
        <v>1.1831905344757243E-3</v>
      </c>
      <c r="AS7" s="187">
        <v>0</v>
      </c>
      <c r="AT7" s="187">
        <v>0</v>
      </c>
      <c r="AU7" s="187">
        <v>0</v>
      </c>
      <c r="AV7" s="187">
        <v>1.2774341261613596E-4</v>
      </c>
      <c r="AW7" s="187">
        <v>0</v>
      </c>
      <c r="AX7" s="187">
        <v>6.0058256508813545E-6</v>
      </c>
      <c r="AY7" s="187">
        <v>0</v>
      </c>
      <c r="AZ7" s="187">
        <v>0</v>
      </c>
      <c r="BA7" s="187">
        <v>0</v>
      </c>
      <c r="BB7" s="187">
        <v>0</v>
      </c>
      <c r="BC7" s="187">
        <v>0</v>
      </c>
      <c r="BD7" s="187">
        <v>1.0509583426386937E-4</v>
      </c>
      <c r="BE7" s="187">
        <v>4.1670833750041669E-5</v>
      </c>
      <c r="BF7" s="187">
        <v>3.859662665483037E-5</v>
      </c>
      <c r="BG7" s="187">
        <v>8.5397096498719043E-4</v>
      </c>
      <c r="BH7" s="187">
        <v>8.0238790640947464E-6</v>
      </c>
      <c r="BI7" s="187">
        <v>3.048625577968599E-4</v>
      </c>
      <c r="BJ7" s="187">
        <v>3.4584125886218228E-4</v>
      </c>
      <c r="BK7" s="187">
        <v>2.3173097650355679E-3</v>
      </c>
      <c r="BL7" s="187">
        <v>2.0394289598912306E-3</v>
      </c>
      <c r="BM7" s="187">
        <v>0</v>
      </c>
      <c r="BN7" s="187">
        <v>0</v>
      </c>
      <c r="BO7" s="188">
        <v>1.1682965957939736E-2</v>
      </c>
    </row>
    <row r="8" spans="1:97" s="138" customFormat="1" ht="10.9" customHeight="1" x14ac:dyDescent="0.2">
      <c r="A8" s="175" t="s">
        <v>236</v>
      </c>
      <c r="B8" s="186" t="s">
        <v>462</v>
      </c>
      <c r="C8" s="187">
        <v>8.666047663262148E-3</v>
      </c>
      <c r="D8" s="187">
        <v>4.1696690205120818E-2</v>
      </c>
      <c r="E8" s="187">
        <v>7.4341689963026425E-2</v>
      </c>
      <c r="F8" s="187">
        <v>3.5492525871981602E-2</v>
      </c>
      <c r="G8" s="187">
        <v>0</v>
      </c>
      <c r="H8" s="187">
        <v>0</v>
      </c>
      <c r="I8" s="187">
        <v>0</v>
      </c>
      <c r="J8" s="187">
        <v>0</v>
      </c>
      <c r="K8" s="187">
        <v>0.47810691855002224</v>
      </c>
      <c r="L8" s="187">
        <v>2.3733238400379733E-4</v>
      </c>
      <c r="M8" s="187">
        <v>0</v>
      </c>
      <c r="N8" s="187">
        <v>7.3771334567139628E-3</v>
      </c>
      <c r="O8" s="187">
        <v>0</v>
      </c>
      <c r="P8" s="187">
        <v>1.4218879001926428E-3</v>
      </c>
      <c r="Q8" s="187">
        <v>4.5662100456621002E-3</v>
      </c>
      <c r="R8" s="187">
        <v>1.6299918500407497E-3</v>
      </c>
      <c r="S8" s="187">
        <v>0</v>
      </c>
      <c r="T8" s="187">
        <v>0</v>
      </c>
      <c r="U8" s="187">
        <v>0</v>
      </c>
      <c r="V8" s="187">
        <v>0</v>
      </c>
      <c r="W8" s="187">
        <v>0</v>
      </c>
      <c r="X8" s="187">
        <v>1.6923655509590071E-3</v>
      </c>
      <c r="Y8" s="187">
        <v>0</v>
      </c>
      <c r="Z8" s="187">
        <v>0</v>
      </c>
      <c r="AA8" s="187">
        <v>0</v>
      </c>
      <c r="AB8" s="187">
        <v>0</v>
      </c>
      <c r="AC8" s="187">
        <v>0</v>
      </c>
      <c r="AD8" s="187">
        <v>0</v>
      </c>
      <c r="AE8" s="187">
        <v>0</v>
      </c>
      <c r="AF8" s="187">
        <v>0</v>
      </c>
      <c r="AG8" s="187">
        <v>0</v>
      </c>
      <c r="AH8" s="187">
        <v>0</v>
      </c>
      <c r="AI8" s="187">
        <v>0</v>
      </c>
      <c r="AJ8" s="187">
        <v>0</v>
      </c>
      <c r="AK8" s="187">
        <v>0</v>
      </c>
      <c r="AL8" s="187">
        <v>0</v>
      </c>
      <c r="AM8" s="187">
        <v>0</v>
      </c>
      <c r="AN8" s="187">
        <v>0</v>
      </c>
      <c r="AO8" s="187">
        <v>0</v>
      </c>
      <c r="AP8" s="187">
        <v>0</v>
      </c>
      <c r="AQ8" s="187">
        <v>0</v>
      </c>
      <c r="AR8" s="187">
        <v>0</v>
      </c>
      <c r="AS8" s="187">
        <v>0</v>
      </c>
      <c r="AT8" s="187">
        <v>0</v>
      </c>
      <c r="AU8" s="187">
        <v>0</v>
      </c>
      <c r="AV8" s="187">
        <v>0</v>
      </c>
      <c r="AW8" s="187">
        <v>0</v>
      </c>
      <c r="AX8" s="187">
        <v>0</v>
      </c>
      <c r="AY8" s="187">
        <v>1.9432443111522792E-5</v>
      </c>
      <c r="AZ8" s="187">
        <v>0</v>
      </c>
      <c r="BA8" s="187">
        <v>0</v>
      </c>
      <c r="BB8" s="187">
        <v>0</v>
      </c>
      <c r="BC8" s="187">
        <v>5.9581972878285947E-6</v>
      </c>
      <c r="BD8" s="187">
        <v>9.1958854980885691E-4</v>
      </c>
      <c r="BE8" s="187">
        <v>2.0002000200020003E-4</v>
      </c>
      <c r="BF8" s="187">
        <v>1.2350920529545719E-3</v>
      </c>
      <c r="BG8" s="187">
        <v>0</v>
      </c>
      <c r="BH8" s="187">
        <v>0</v>
      </c>
      <c r="BI8" s="187">
        <v>2.9470047253696459E-3</v>
      </c>
      <c r="BJ8" s="187">
        <v>6.1757367653961122E-3</v>
      </c>
      <c r="BK8" s="187">
        <v>0</v>
      </c>
      <c r="BL8" s="187">
        <v>9.0641287106276906E-5</v>
      </c>
      <c r="BM8" s="187">
        <v>0</v>
      </c>
      <c r="BN8" s="187">
        <v>0</v>
      </c>
      <c r="BO8" s="188">
        <v>2.5843355427164146E-2</v>
      </c>
    </row>
    <row r="9" spans="1:97" s="138" customFormat="1" ht="10.9" customHeight="1" x14ac:dyDescent="0.2">
      <c r="A9" s="175" t="s">
        <v>237</v>
      </c>
      <c r="B9" s="186" t="s">
        <v>463</v>
      </c>
      <c r="C9" s="187">
        <v>8.8826988548437014E-2</v>
      </c>
      <c r="D9" s="187">
        <v>4.5563721958015085E-2</v>
      </c>
      <c r="E9" s="187">
        <v>5.1763008386689513E-2</v>
      </c>
      <c r="F9" s="187">
        <v>0</v>
      </c>
      <c r="G9" s="187">
        <v>0</v>
      </c>
      <c r="H9" s="187">
        <v>0</v>
      </c>
      <c r="I9" s="187">
        <v>0</v>
      </c>
      <c r="J9" s="187">
        <v>0</v>
      </c>
      <c r="K9" s="187">
        <v>0</v>
      </c>
      <c r="L9" s="187">
        <v>0</v>
      </c>
      <c r="M9" s="187">
        <v>0</v>
      </c>
      <c r="N9" s="187">
        <v>0</v>
      </c>
      <c r="O9" s="187">
        <v>0</v>
      </c>
      <c r="P9" s="187">
        <v>0</v>
      </c>
      <c r="Q9" s="187">
        <v>0</v>
      </c>
      <c r="R9" s="187">
        <v>0</v>
      </c>
      <c r="S9" s="187">
        <v>0</v>
      </c>
      <c r="T9" s="187">
        <v>0</v>
      </c>
      <c r="U9" s="187">
        <v>0</v>
      </c>
      <c r="V9" s="187">
        <v>0</v>
      </c>
      <c r="W9" s="187">
        <v>0</v>
      </c>
      <c r="X9" s="187">
        <v>0</v>
      </c>
      <c r="Y9" s="187">
        <v>0</v>
      </c>
      <c r="Z9" s="187">
        <v>0</v>
      </c>
      <c r="AA9" s="187">
        <v>0</v>
      </c>
      <c r="AB9" s="187">
        <v>0</v>
      </c>
      <c r="AC9" s="187">
        <v>0</v>
      </c>
      <c r="AD9" s="187">
        <v>0</v>
      </c>
      <c r="AE9" s="187">
        <v>0</v>
      </c>
      <c r="AF9" s="187">
        <v>0</v>
      </c>
      <c r="AG9" s="187">
        <v>0</v>
      </c>
      <c r="AH9" s="187">
        <v>0</v>
      </c>
      <c r="AI9" s="187">
        <v>0</v>
      </c>
      <c r="AJ9" s="187">
        <v>0</v>
      </c>
      <c r="AK9" s="187">
        <v>0</v>
      </c>
      <c r="AL9" s="187">
        <v>0</v>
      </c>
      <c r="AM9" s="187">
        <v>0</v>
      </c>
      <c r="AN9" s="187">
        <v>0</v>
      </c>
      <c r="AO9" s="187">
        <v>0</v>
      </c>
      <c r="AP9" s="187">
        <v>0</v>
      </c>
      <c r="AQ9" s="187">
        <v>0</v>
      </c>
      <c r="AR9" s="187">
        <v>0</v>
      </c>
      <c r="AS9" s="187">
        <v>0</v>
      </c>
      <c r="AT9" s="187">
        <v>0</v>
      </c>
      <c r="AU9" s="187">
        <v>0</v>
      </c>
      <c r="AV9" s="187">
        <v>0</v>
      </c>
      <c r="AW9" s="187">
        <v>0</v>
      </c>
      <c r="AX9" s="187">
        <v>0</v>
      </c>
      <c r="AY9" s="187">
        <v>0</v>
      </c>
      <c r="AZ9" s="187">
        <v>0</v>
      </c>
      <c r="BA9" s="187">
        <v>0</v>
      </c>
      <c r="BB9" s="187">
        <v>0</v>
      </c>
      <c r="BC9" s="187">
        <v>0</v>
      </c>
      <c r="BD9" s="187">
        <v>1.5764375139580404E-4</v>
      </c>
      <c r="BE9" s="187">
        <v>0</v>
      </c>
      <c r="BF9" s="187">
        <v>0</v>
      </c>
      <c r="BG9" s="187">
        <v>0</v>
      </c>
      <c r="BH9" s="187">
        <v>0</v>
      </c>
      <c r="BI9" s="187">
        <v>0</v>
      </c>
      <c r="BJ9" s="187">
        <v>0</v>
      </c>
      <c r="BK9" s="187">
        <v>4.3112739814615218E-4</v>
      </c>
      <c r="BL9" s="187">
        <v>0</v>
      </c>
      <c r="BM9" s="187">
        <v>0</v>
      </c>
      <c r="BN9" s="187">
        <v>0</v>
      </c>
      <c r="BO9" s="188">
        <v>4.5176779738206356E-3</v>
      </c>
    </row>
    <row r="10" spans="1:97" s="138" customFormat="1" ht="10.9" customHeight="1" x14ac:dyDescent="0.2">
      <c r="A10" s="175" t="s">
        <v>238</v>
      </c>
      <c r="B10" s="186" t="s">
        <v>464</v>
      </c>
      <c r="C10" s="187">
        <v>6.1900340451872485E-4</v>
      </c>
      <c r="D10" s="187">
        <v>2.4018830763318441E-5</v>
      </c>
      <c r="E10" s="187">
        <v>0</v>
      </c>
      <c r="F10" s="187">
        <v>0</v>
      </c>
      <c r="G10" s="187">
        <v>0.21411092985318109</v>
      </c>
      <c r="H10" s="187">
        <v>1.5788880117288825E-4</v>
      </c>
      <c r="I10" s="187">
        <v>2.442002442002442E-4</v>
      </c>
      <c r="J10" s="187">
        <v>0</v>
      </c>
      <c r="K10" s="187">
        <v>0</v>
      </c>
      <c r="L10" s="187">
        <v>1.3844389066888178E-4</v>
      </c>
      <c r="M10" s="187">
        <v>0</v>
      </c>
      <c r="N10" s="187">
        <v>1.413736376722188E-3</v>
      </c>
      <c r="O10" s="187">
        <v>0</v>
      </c>
      <c r="P10" s="187">
        <v>9.1734703238235019E-5</v>
      </c>
      <c r="Q10" s="187">
        <v>0</v>
      </c>
      <c r="R10" s="187">
        <v>0</v>
      </c>
      <c r="S10" s="187">
        <v>0.29524334540872577</v>
      </c>
      <c r="T10" s="187">
        <v>0</v>
      </c>
      <c r="U10" s="187">
        <v>1.2080942313500453E-3</v>
      </c>
      <c r="V10" s="187">
        <v>0</v>
      </c>
      <c r="W10" s="187">
        <v>0</v>
      </c>
      <c r="X10" s="187">
        <v>0</v>
      </c>
      <c r="Y10" s="187">
        <v>8.3850410867013255E-5</v>
      </c>
      <c r="Z10" s="187">
        <v>7.4585120268506433E-4</v>
      </c>
      <c r="AA10" s="187">
        <v>0</v>
      </c>
      <c r="AB10" s="187">
        <v>0</v>
      </c>
      <c r="AC10" s="187">
        <v>0</v>
      </c>
      <c r="AD10" s="187">
        <v>0</v>
      </c>
      <c r="AE10" s="187">
        <v>0</v>
      </c>
      <c r="AF10" s="187">
        <v>0</v>
      </c>
      <c r="AG10" s="187">
        <v>0</v>
      </c>
      <c r="AH10" s="187">
        <v>0</v>
      </c>
      <c r="AI10" s="187">
        <v>0</v>
      </c>
      <c r="AJ10" s="187">
        <v>0</v>
      </c>
      <c r="AK10" s="187">
        <v>0</v>
      </c>
      <c r="AL10" s="187">
        <v>0</v>
      </c>
      <c r="AM10" s="187">
        <v>0</v>
      </c>
      <c r="AN10" s="187">
        <v>0</v>
      </c>
      <c r="AO10" s="187">
        <v>1.786862983346437E-5</v>
      </c>
      <c r="AP10" s="187">
        <v>1.030290541932825E-4</v>
      </c>
      <c r="AQ10" s="187">
        <v>1.8665073913692699E-4</v>
      </c>
      <c r="AR10" s="187">
        <v>0</v>
      </c>
      <c r="AS10" s="187">
        <v>0</v>
      </c>
      <c r="AT10" s="187">
        <v>0</v>
      </c>
      <c r="AU10" s="187">
        <v>0</v>
      </c>
      <c r="AV10" s="187">
        <v>0</v>
      </c>
      <c r="AW10" s="187">
        <v>0</v>
      </c>
      <c r="AX10" s="187">
        <v>0</v>
      </c>
      <c r="AY10" s="187">
        <v>0</v>
      </c>
      <c r="AZ10" s="187">
        <v>0</v>
      </c>
      <c r="BA10" s="187">
        <v>0</v>
      </c>
      <c r="BB10" s="187">
        <v>0</v>
      </c>
      <c r="BC10" s="187">
        <v>1.1916394575657189E-5</v>
      </c>
      <c r="BD10" s="187">
        <v>9.1958854980885694E-5</v>
      </c>
      <c r="BE10" s="187">
        <v>1.6668333500016669E-5</v>
      </c>
      <c r="BF10" s="187">
        <v>3.4736963989347332E-4</v>
      </c>
      <c r="BG10" s="187">
        <v>0</v>
      </c>
      <c r="BH10" s="187">
        <v>0</v>
      </c>
      <c r="BI10" s="187">
        <v>2.0832274782785426E-3</v>
      </c>
      <c r="BJ10" s="187">
        <v>2.8655418591437957E-3</v>
      </c>
      <c r="BK10" s="187">
        <v>0</v>
      </c>
      <c r="BL10" s="187">
        <v>9.0641287106276906E-5</v>
      </c>
      <c r="BM10" s="187">
        <v>0</v>
      </c>
      <c r="BN10" s="187">
        <v>0</v>
      </c>
      <c r="BO10" s="188">
        <v>2.5246314212675203E-3</v>
      </c>
    </row>
    <row r="11" spans="1:97" s="138" customFormat="1" ht="10.9" customHeight="1" x14ac:dyDescent="0.2">
      <c r="A11" s="189" t="s">
        <v>239</v>
      </c>
      <c r="B11" s="190" t="s">
        <v>465</v>
      </c>
      <c r="C11" s="191">
        <v>0</v>
      </c>
      <c r="D11" s="191">
        <v>0</v>
      </c>
      <c r="E11" s="191">
        <v>0</v>
      </c>
      <c r="F11" s="191">
        <v>0</v>
      </c>
      <c r="G11" s="191">
        <v>0</v>
      </c>
      <c r="H11" s="191">
        <v>1.9826322318709823E-2</v>
      </c>
      <c r="I11" s="191">
        <v>0</v>
      </c>
      <c r="J11" s="191">
        <v>0</v>
      </c>
      <c r="K11" s="191">
        <v>0</v>
      </c>
      <c r="L11" s="191">
        <v>0.3158300700130533</v>
      </c>
      <c r="M11" s="191">
        <v>0</v>
      </c>
      <c r="N11" s="191">
        <v>2.0306395229282336E-3</v>
      </c>
      <c r="O11" s="191">
        <v>0</v>
      </c>
      <c r="P11" s="191">
        <v>1.8346940647647005E-3</v>
      </c>
      <c r="Q11" s="191">
        <v>0</v>
      </c>
      <c r="R11" s="191">
        <v>0</v>
      </c>
      <c r="S11" s="191">
        <v>0</v>
      </c>
      <c r="T11" s="191">
        <v>0</v>
      </c>
      <c r="U11" s="191">
        <v>0</v>
      </c>
      <c r="V11" s="191">
        <v>0</v>
      </c>
      <c r="W11" s="191">
        <v>0</v>
      </c>
      <c r="X11" s="191">
        <v>9.4020308386611506E-5</v>
      </c>
      <c r="Y11" s="191">
        <v>0</v>
      </c>
      <c r="Z11" s="191">
        <v>9.3231400335633041E-5</v>
      </c>
      <c r="AA11" s="191">
        <v>0</v>
      </c>
      <c r="AB11" s="191">
        <v>0</v>
      </c>
      <c r="AC11" s="191">
        <v>0</v>
      </c>
      <c r="AD11" s="191">
        <v>0</v>
      </c>
      <c r="AE11" s="191">
        <v>0</v>
      </c>
      <c r="AF11" s="191">
        <v>0</v>
      </c>
      <c r="AG11" s="191">
        <v>0</v>
      </c>
      <c r="AH11" s="191">
        <v>0</v>
      </c>
      <c r="AI11" s="191">
        <v>0</v>
      </c>
      <c r="AJ11" s="191">
        <v>0</v>
      </c>
      <c r="AK11" s="191">
        <v>0</v>
      </c>
      <c r="AL11" s="191">
        <v>0</v>
      </c>
      <c r="AM11" s="191">
        <v>0</v>
      </c>
      <c r="AN11" s="191">
        <v>0</v>
      </c>
      <c r="AO11" s="191">
        <v>0</v>
      </c>
      <c r="AP11" s="191">
        <v>0</v>
      </c>
      <c r="AQ11" s="191">
        <v>0</v>
      </c>
      <c r="AR11" s="191">
        <v>0</v>
      </c>
      <c r="AS11" s="191">
        <v>0</v>
      </c>
      <c r="AT11" s="191">
        <v>0</v>
      </c>
      <c r="AU11" s="191">
        <v>0</v>
      </c>
      <c r="AV11" s="191">
        <v>0</v>
      </c>
      <c r="AW11" s="191">
        <v>0</v>
      </c>
      <c r="AX11" s="191">
        <v>0</v>
      </c>
      <c r="AY11" s="191">
        <v>1.9432443111522792E-5</v>
      </c>
      <c r="AZ11" s="191">
        <v>0</v>
      </c>
      <c r="BA11" s="191">
        <v>0</v>
      </c>
      <c r="BB11" s="191">
        <v>0</v>
      </c>
      <c r="BC11" s="191">
        <v>1.1916394575657189E-5</v>
      </c>
      <c r="BD11" s="191">
        <v>7.8821875697902019E-5</v>
      </c>
      <c r="BE11" s="191">
        <v>2.7502750275027501E-4</v>
      </c>
      <c r="BF11" s="191">
        <v>1.6982515728125361E-3</v>
      </c>
      <c r="BG11" s="191">
        <v>0</v>
      </c>
      <c r="BH11" s="191">
        <v>0</v>
      </c>
      <c r="BI11" s="191">
        <v>3.9632132513591793E-3</v>
      </c>
      <c r="BJ11" s="191">
        <v>6.5709839183814628E-3</v>
      </c>
      <c r="BK11" s="191">
        <v>5.3890924768269022E-5</v>
      </c>
      <c r="BL11" s="191">
        <v>1.8128257421255381E-4</v>
      </c>
      <c r="BM11" s="191">
        <v>0</v>
      </c>
      <c r="BN11" s="191">
        <v>0</v>
      </c>
      <c r="BO11" s="192">
        <v>1.9986797653409841E-2</v>
      </c>
    </row>
    <row r="12" spans="1:97" s="138" customFormat="1" ht="10.9" customHeight="1" x14ac:dyDescent="0.2">
      <c r="A12" s="175" t="s">
        <v>240</v>
      </c>
      <c r="B12" s="186" t="s">
        <v>466</v>
      </c>
      <c r="C12" s="187">
        <v>0</v>
      </c>
      <c r="D12" s="187">
        <v>0</v>
      </c>
      <c r="E12" s="187">
        <v>0</v>
      </c>
      <c r="F12" s="187">
        <v>0</v>
      </c>
      <c r="G12" s="187">
        <v>0</v>
      </c>
      <c r="H12" s="187">
        <v>0</v>
      </c>
      <c r="I12" s="187">
        <v>4.0700040700040698E-4</v>
      </c>
      <c r="J12" s="187">
        <v>0</v>
      </c>
      <c r="K12" s="187">
        <v>0</v>
      </c>
      <c r="L12" s="187">
        <v>0</v>
      </c>
      <c r="M12" s="187">
        <v>0</v>
      </c>
      <c r="N12" s="187">
        <v>3.4272397011446979E-5</v>
      </c>
      <c r="O12" s="187">
        <v>0</v>
      </c>
      <c r="P12" s="187">
        <v>0</v>
      </c>
      <c r="Q12" s="187">
        <v>0</v>
      </c>
      <c r="R12" s="187">
        <v>0</v>
      </c>
      <c r="S12" s="187">
        <v>0</v>
      </c>
      <c r="T12" s="187">
        <v>0</v>
      </c>
      <c r="U12" s="187">
        <v>2.6748782057174372E-2</v>
      </c>
      <c r="V12" s="187">
        <v>7.5329566854990583E-5</v>
      </c>
      <c r="W12" s="187">
        <v>0</v>
      </c>
      <c r="X12" s="187">
        <v>2.1624670928920647E-2</v>
      </c>
      <c r="Y12" s="187">
        <v>8.3850410867013247E-4</v>
      </c>
      <c r="Z12" s="187">
        <v>4.661570016781652E-5</v>
      </c>
      <c r="AA12" s="187">
        <v>0.53521126760563376</v>
      </c>
      <c r="AB12" s="187">
        <v>0</v>
      </c>
      <c r="AC12" s="187">
        <v>0</v>
      </c>
      <c r="AD12" s="187">
        <v>0</v>
      </c>
      <c r="AE12" s="187">
        <v>3.322493991234271E-2</v>
      </c>
      <c r="AF12" s="187">
        <v>0</v>
      </c>
      <c r="AG12" s="187">
        <v>2.2172949002217295E-3</v>
      </c>
      <c r="AH12" s="187">
        <v>0</v>
      </c>
      <c r="AI12" s="187">
        <v>0</v>
      </c>
      <c r="AJ12" s="187">
        <v>0</v>
      </c>
      <c r="AK12" s="187">
        <v>0</v>
      </c>
      <c r="AL12" s="187">
        <v>0</v>
      </c>
      <c r="AM12" s="187">
        <v>0</v>
      </c>
      <c r="AN12" s="187">
        <v>0</v>
      </c>
      <c r="AO12" s="187">
        <v>0</v>
      </c>
      <c r="AP12" s="187">
        <v>0</v>
      </c>
      <c r="AQ12" s="187">
        <v>0</v>
      </c>
      <c r="AR12" s="187">
        <v>0</v>
      </c>
      <c r="AS12" s="187">
        <v>6.8221745071247314E-2</v>
      </c>
      <c r="AT12" s="187">
        <v>2.7341936681830842E-2</v>
      </c>
      <c r="AU12" s="187">
        <v>0</v>
      </c>
      <c r="AV12" s="187">
        <v>0</v>
      </c>
      <c r="AW12" s="187">
        <v>0</v>
      </c>
      <c r="AX12" s="187">
        <v>0</v>
      </c>
      <c r="AY12" s="187">
        <v>6.4774810371742634E-6</v>
      </c>
      <c r="AZ12" s="187">
        <v>0</v>
      </c>
      <c r="BA12" s="187">
        <v>0</v>
      </c>
      <c r="BB12" s="187">
        <v>0</v>
      </c>
      <c r="BC12" s="187">
        <v>0</v>
      </c>
      <c r="BD12" s="187">
        <v>0</v>
      </c>
      <c r="BE12" s="187">
        <v>0</v>
      </c>
      <c r="BF12" s="187">
        <v>0</v>
      </c>
      <c r="BG12" s="187">
        <v>0</v>
      </c>
      <c r="BH12" s="187">
        <v>0</v>
      </c>
      <c r="BI12" s="187">
        <v>0</v>
      </c>
      <c r="BJ12" s="187">
        <v>0</v>
      </c>
      <c r="BK12" s="187">
        <v>0</v>
      </c>
      <c r="BL12" s="187">
        <v>0</v>
      </c>
      <c r="BM12" s="187">
        <v>0</v>
      </c>
      <c r="BN12" s="187">
        <v>0</v>
      </c>
      <c r="BO12" s="188">
        <v>1.6078458752981238E-3</v>
      </c>
    </row>
    <row r="13" spans="1:97" s="138" customFormat="1" ht="10.9" customHeight="1" x14ac:dyDescent="0.2">
      <c r="A13" s="175" t="s">
        <v>241</v>
      </c>
      <c r="B13" s="186" t="s">
        <v>467</v>
      </c>
      <c r="C13" s="187">
        <v>0</v>
      </c>
      <c r="D13" s="187">
        <v>0</v>
      </c>
      <c r="E13" s="187">
        <v>0</v>
      </c>
      <c r="F13" s="187">
        <v>0</v>
      </c>
      <c r="G13" s="187">
        <v>2.0391517128874389E-4</v>
      </c>
      <c r="H13" s="187">
        <v>0</v>
      </c>
      <c r="I13" s="187">
        <v>0</v>
      </c>
      <c r="J13" s="187">
        <v>1.6810758885686839E-3</v>
      </c>
      <c r="K13" s="187">
        <v>0</v>
      </c>
      <c r="L13" s="187">
        <v>0</v>
      </c>
      <c r="M13" s="187">
        <v>0</v>
      </c>
      <c r="N13" s="187">
        <v>9.4249091781479198E-5</v>
      </c>
      <c r="O13" s="187">
        <v>0</v>
      </c>
      <c r="P13" s="187">
        <v>0</v>
      </c>
      <c r="Q13" s="187">
        <v>0</v>
      </c>
      <c r="R13" s="187">
        <v>0</v>
      </c>
      <c r="S13" s="187">
        <v>0</v>
      </c>
      <c r="T13" s="187">
        <v>0</v>
      </c>
      <c r="U13" s="187">
        <v>2.7576063976468427E-3</v>
      </c>
      <c r="V13" s="187">
        <v>0</v>
      </c>
      <c r="W13" s="187">
        <v>0</v>
      </c>
      <c r="X13" s="187">
        <v>1.5231289958631064E-2</v>
      </c>
      <c r="Y13" s="187">
        <v>4.9890994465872883E-3</v>
      </c>
      <c r="Z13" s="187">
        <v>1.5849338057057616E-3</v>
      </c>
      <c r="AA13" s="187">
        <v>0</v>
      </c>
      <c r="AB13" s="187">
        <v>0</v>
      </c>
      <c r="AC13" s="187">
        <v>0</v>
      </c>
      <c r="AD13" s="187">
        <v>0</v>
      </c>
      <c r="AE13" s="187">
        <v>7.083274423865403E-2</v>
      </c>
      <c r="AF13" s="187">
        <v>0</v>
      </c>
      <c r="AG13" s="187">
        <v>0</v>
      </c>
      <c r="AH13" s="187">
        <v>0</v>
      </c>
      <c r="AI13" s="187">
        <v>0</v>
      </c>
      <c r="AJ13" s="187">
        <v>0</v>
      </c>
      <c r="AK13" s="187">
        <v>0</v>
      </c>
      <c r="AL13" s="187">
        <v>0</v>
      </c>
      <c r="AM13" s="187">
        <v>3.134796238244514E-3</v>
      </c>
      <c r="AN13" s="187">
        <v>0</v>
      </c>
      <c r="AO13" s="187">
        <v>3.5915945965263383E-3</v>
      </c>
      <c r="AP13" s="187">
        <v>8.7574696064290133E-4</v>
      </c>
      <c r="AQ13" s="187">
        <v>2.9515703548852721E-2</v>
      </c>
      <c r="AR13" s="187">
        <v>2.5010199918400654E-2</v>
      </c>
      <c r="AS13" s="187">
        <v>0</v>
      </c>
      <c r="AT13" s="187">
        <v>0</v>
      </c>
      <c r="AU13" s="187">
        <v>0</v>
      </c>
      <c r="AV13" s="187">
        <v>0</v>
      </c>
      <c r="AW13" s="187">
        <v>0</v>
      </c>
      <c r="AX13" s="187">
        <v>0</v>
      </c>
      <c r="AY13" s="187">
        <v>0</v>
      </c>
      <c r="AZ13" s="187">
        <v>0</v>
      </c>
      <c r="BA13" s="187">
        <v>0</v>
      </c>
      <c r="BB13" s="187">
        <v>0</v>
      </c>
      <c r="BC13" s="187">
        <v>2.9790986439142973E-5</v>
      </c>
      <c r="BD13" s="187">
        <v>0</v>
      </c>
      <c r="BE13" s="187">
        <v>0</v>
      </c>
      <c r="BF13" s="187">
        <v>0</v>
      </c>
      <c r="BG13" s="187">
        <v>0</v>
      </c>
      <c r="BH13" s="187">
        <v>0</v>
      </c>
      <c r="BI13" s="187">
        <v>-5.0810426299476652E-5</v>
      </c>
      <c r="BJ13" s="187">
        <v>-2.4702947061584447E-5</v>
      </c>
      <c r="BK13" s="187">
        <v>5.3890924768269022E-5</v>
      </c>
      <c r="BL13" s="187">
        <v>4.5320643553138453E-5</v>
      </c>
      <c r="BM13" s="187">
        <v>0</v>
      </c>
      <c r="BN13" s="187">
        <v>3.1220730565095225E-4</v>
      </c>
      <c r="BO13" s="188">
        <v>1.6927407722420664E-3</v>
      </c>
    </row>
    <row r="14" spans="1:97" s="138" customFormat="1" ht="10.9" customHeight="1" x14ac:dyDescent="0.2">
      <c r="A14" s="175" t="s">
        <v>242</v>
      </c>
      <c r="B14" s="186" t="s">
        <v>468</v>
      </c>
      <c r="C14" s="187">
        <v>0</v>
      </c>
      <c r="D14" s="187">
        <v>0</v>
      </c>
      <c r="E14" s="187">
        <v>7.4961673730724145E-4</v>
      </c>
      <c r="F14" s="187">
        <v>0</v>
      </c>
      <c r="G14" s="187">
        <v>0</v>
      </c>
      <c r="H14" s="187">
        <v>0</v>
      </c>
      <c r="I14" s="187">
        <v>0</v>
      </c>
      <c r="J14" s="187">
        <v>0</v>
      </c>
      <c r="K14" s="187">
        <v>9.2369319024776228E-2</v>
      </c>
      <c r="L14" s="187">
        <v>3.7577627467267911E-4</v>
      </c>
      <c r="M14" s="187">
        <v>0</v>
      </c>
      <c r="N14" s="187">
        <v>4.7604359448899854E-2</v>
      </c>
      <c r="O14" s="187">
        <v>1.4409342967568475E-2</v>
      </c>
      <c r="P14" s="187">
        <v>8.9900009173470331E-3</v>
      </c>
      <c r="Q14" s="187">
        <v>0</v>
      </c>
      <c r="R14" s="187">
        <v>5.7049714751426246E-3</v>
      </c>
      <c r="S14" s="187">
        <v>0</v>
      </c>
      <c r="T14" s="187">
        <v>0</v>
      </c>
      <c r="U14" s="187">
        <v>5.2525836145654147E-4</v>
      </c>
      <c r="V14" s="187">
        <v>0</v>
      </c>
      <c r="W14" s="187">
        <v>0</v>
      </c>
      <c r="X14" s="187">
        <v>0</v>
      </c>
      <c r="Y14" s="187">
        <v>0</v>
      </c>
      <c r="Z14" s="187">
        <v>2.6570949095655418E-3</v>
      </c>
      <c r="AA14" s="187">
        <v>0</v>
      </c>
      <c r="AB14" s="187">
        <v>0</v>
      </c>
      <c r="AC14" s="187">
        <v>0</v>
      </c>
      <c r="AD14" s="187">
        <v>0</v>
      </c>
      <c r="AE14" s="187">
        <v>0</v>
      </c>
      <c r="AF14" s="187">
        <v>0</v>
      </c>
      <c r="AG14" s="187">
        <v>0</v>
      </c>
      <c r="AH14" s="187">
        <v>0</v>
      </c>
      <c r="AI14" s="187">
        <v>0</v>
      </c>
      <c r="AJ14" s="187">
        <v>0</v>
      </c>
      <c r="AK14" s="187">
        <v>0</v>
      </c>
      <c r="AL14" s="187">
        <v>0</v>
      </c>
      <c r="AM14" s="187">
        <v>4.7021943573667714E-3</v>
      </c>
      <c r="AN14" s="187">
        <v>0</v>
      </c>
      <c r="AO14" s="187">
        <v>0</v>
      </c>
      <c r="AP14" s="187">
        <v>0</v>
      </c>
      <c r="AQ14" s="187">
        <v>0</v>
      </c>
      <c r="AR14" s="187">
        <v>0</v>
      </c>
      <c r="AS14" s="187">
        <v>0</v>
      </c>
      <c r="AT14" s="187">
        <v>0</v>
      </c>
      <c r="AU14" s="187">
        <v>0</v>
      </c>
      <c r="AV14" s="187">
        <v>0</v>
      </c>
      <c r="AW14" s="187">
        <v>0</v>
      </c>
      <c r="AX14" s="187">
        <v>0</v>
      </c>
      <c r="AY14" s="187">
        <v>1.4898206385500806E-4</v>
      </c>
      <c r="AZ14" s="187">
        <v>0</v>
      </c>
      <c r="BA14" s="187">
        <v>0</v>
      </c>
      <c r="BB14" s="187">
        <v>0</v>
      </c>
      <c r="BC14" s="187">
        <v>8.3414762029600321E-5</v>
      </c>
      <c r="BD14" s="187">
        <v>2.8375875251244729E-3</v>
      </c>
      <c r="BE14" s="187">
        <v>1.0834416775010835E-3</v>
      </c>
      <c r="BF14" s="187">
        <v>4.7473850785441354E-3</v>
      </c>
      <c r="BG14" s="187">
        <v>0</v>
      </c>
      <c r="BH14" s="187">
        <v>0</v>
      </c>
      <c r="BI14" s="187">
        <v>2.0984706061683858E-2</v>
      </c>
      <c r="BJ14" s="187">
        <v>6.5215780242582941E-2</v>
      </c>
      <c r="BK14" s="187">
        <v>0</v>
      </c>
      <c r="BL14" s="187">
        <v>1.1330160888284614E-3</v>
      </c>
      <c r="BM14" s="187">
        <v>0</v>
      </c>
      <c r="BN14" s="187">
        <v>0</v>
      </c>
      <c r="BO14" s="188">
        <v>7.6623595068796603E-3</v>
      </c>
    </row>
    <row r="15" spans="1:97" s="138" customFormat="1" ht="10.9" customHeight="1" x14ac:dyDescent="0.2">
      <c r="A15" s="193" t="s">
        <v>243</v>
      </c>
      <c r="B15" s="194" t="s">
        <v>469</v>
      </c>
      <c r="C15" s="195">
        <v>0</v>
      </c>
      <c r="D15" s="195">
        <v>0</v>
      </c>
      <c r="E15" s="195">
        <v>0</v>
      </c>
      <c r="F15" s="195">
        <v>0</v>
      </c>
      <c r="G15" s="195">
        <v>0</v>
      </c>
      <c r="H15" s="195">
        <v>3.3156648246306528E-2</v>
      </c>
      <c r="I15" s="195">
        <v>0</v>
      </c>
      <c r="J15" s="195">
        <v>0</v>
      </c>
      <c r="K15" s="195">
        <v>1.6814203056228673E-4</v>
      </c>
      <c r="L15" s="195">
        <v>0.10693142412615535</v>
      </c>
      <c r="M15" s="195">
        <v>0</v>
      </c>
      <c r="N15" s="195">
        <v>1.5653917334978409E-2</v>
      </c>
      <c r="O15" s="195">
        <v>0</v>
      </c>
      <c r="P15" s="195">
        <v>7.7515824236308595E-3</v>
      </c>
      <c r="Q15" s="195">
        <v>0</v>
      </c>
      <c r="R15" s="195">
        <v>0</v>
      </c>
      <c r="S15" s="195">
        <v>0</v>
      </c>
      <c r="T15" s="195">
        <v>0</v>
      </c>
      <c r="U15" s="195">
        <v>0</v>
      </c>
      <c r="V15" s="195">
        <v>0</v>
      </c>
      <c r="W15" s="195">
        <v>0</v>
      </c>
      <c r="X15" s="195">
        <v>0</v>
      </c>
      <c r="Y15" s="195">
        <v>0</v>
      </c>
      <c r="Z15" s="195">
        <v>0</v>
      </c>
      <c r="AA15" s="195">
        <v>0</v>
      </c>
      <c r="AB15" s="195">
        <v>0</v>
      </c>
      <c r="AC15" s="195">
        <v>0</v>
      </c>
      <c r="AD15" s="195">
        <v>0</v>
      </c>
      <c r="AE15" s="195">
        <v>0</v>
      </c>
      <c r="AF15" s="195">
        <v>0</v>
      </c>
      <c r="AG15" s="195">
        <v>0</v>
      </c>
      <c r="AH15" s="195">
        <v>0</v>
      </c>
      <c r="AI15" s="195">
        <v>0</v>
      </c>
      <c r="AJ15" s="195">
        <v>0</v>
      </c>
      <c r="AK15" s="195">
        <v>0</v>
      </c>
      <c r="AL15" s="195">
        <v>0</v>
      </c>
      <c r="AM15" s="195">
        <v>0</v>
      </c>
      <c r="AN15" s="195">
        <v>0</v>
      </c>
      <c r="AO15" s="195">
        <v>0</v>
      </c>
      <c r="AP15" s="195">
        <v>0</v>
      </c>
      <c r="AQ15" s="195">
        <v>0</v>
      </c>
      <c r="AR15" s="195">
        <v>0</v>
      </c>
      <c r="AS15" s="195">
        <v>0</v>
      </c>
      <c r="AT15" s="195">
        <v>0</v>
      </c>
      <c r="AU15" s="195">
        <v>0</v>
      </c>
      <c r="AV15" s="195">
        <v>0</v>
      </c>
      <c r="AW15" s="195">
        <v>0</v>
      </c>
      <c r="AX15" s="195">
        <v>0</v>
      </c>
      <c r="AY15" s="195">
        <v>4.5342367260219842E-5</v>
      </c>
      <c r="AZ15" s="195">
        <v>0</v>
      </c>
      <c r="BA15" s="195">
        <v>0</v>
      </c>
      <c r="BB15" s="195">
        <v>0</v>
      </c>
      <c r="BC15" s="195">
        <v>9.5331156605257515E-5</v>
      </c>
      <c r="BD15" s="195">
        <v>6.9625990199813457E-4</v>
      </c>
      <c r="BE15" s="195">
        <v>9.1675834250091678E-4</v>
      </c>
      <c r="BF15" s="195">
        <v>6.25265351808252E-3</v>
      </c>
      <c r="BG15" s="195">
        <v>0</v>
      </c>
      <c r="BH15" s="195">
        <v>0</v>
      </c>
      <c r="BI15" s="195">
        <v>1.290584828006707E-2</v>
      </c>
      <c r="BJ15" s="195">
        <v>3.0162298362194608E-2</v>
      </c>
      <c r="BK15" s="195">
        <v>0</v>
      </c>
      <c r="BL15" s="195">
        <v>6.7980965329707678E-4</v>
      </c>
      <c r="BM15" s="195">
        <v>0</v>
      </c>
      <c r="BN15" s="195">
        <v>0</v>
      </c>
      <c r="BO15" s="196">
        <v>9.1285816522292448E-3</v>
      </c>
    </row>
    <row r="16" spans="1:97" s="138" customFormat="1" ht="10.9" customHeight="1" x14ac:dyDescent="0.2">
      <c r="A16" s="175" t="s">
        <v>244</v>
      </c>
      <c r="B16" s="186" t="s">
        <v>470</v>
      </c>
      <c r="C16" s="187">
        <v>0</v>
      </c>
      <c r="D16" s="187">
        <v>0</v>
      </c>
      <c r="E16" s="187">
        <v>8.6797727477680583E-4</v>
      </c>
      <c r="F16" s="187">
        <v>0</v>
      </c>
      <c r="G16" s="187">
        <v>2.2430668841761825E-3</v>
      </c>
      <c r="H16" s="187">
        <v>0</v>
      </c>
      <c r="I16" s="187">
        <v>0</v>
      </c>
      <c r="J16" s="187">
        <v>0</v>
      </c>
      <c r="K16" s="187">
        <v>0</v>
      </c>
      <c r="L16" s="187">
        <v>1.1866619200189867E-4</v>
      </c>
      <c r="M16" s="187">
        <v>1.1252864520983685E-2</v>
      </c>
      <c r="N16" s="187">
        <v>6.2547124545890745E-2</v>
      </c>
      <c r="O16" s="187">
        <v>4.4110233574189209E-3</v>
      </c>
      <c r="P16" s="187">
        <v>4.0776075589395465E-2</v>
      </c>
      <c r="Q16" s="187">
        <v>0</v>
      </c>
      <c r="R16" s="187">
        <v>0</v>
      </c>
      <c r="S16" s="187">
        <v>1.3387935107891007E-3</v>
      </c>
      <c r="T16" s="187">
        <v>0</v>
      </c>
      <c r="U16" s="187">
        <v>0</v>
      </c>
      <c r="V16" s="187">
        <v>0</v>
      </c>
      <c r="W16" s="187">
        <v>0</v>
      </c>
      <c r="X16" s="187">
        <v>0</v>
      </c>
      <c r="Y16" s="187">
        <v>0</v>
      </c>
      <c r="Z16" s="187">
        <v>0</v>
      </c>
      <c r="AA16" s="187">
        <v>0</v>
      </c>
      <c r="AB16" s="187">
        <v>0</v>
      </c>
      <c r="AC16" s="187">
        <v>0</v>
      </c>
      <c r="AD16" s="187">
        <v>0</v>
      </c>
      <c r="AE16" s="187">
        <v>0</v>
      </c>
      <c r="AF16" s="187">
        <v>0</v>
      </c>
      <c r="AG16" s="187">
        <v>0</v>
      </c>
      <c r="AH16" s="187">
        <v>0</v>
      </c>
      <c r="AI16" s="187">
        <v>0</v>
      </c>
      <c r="AJ16" s="187">
        <v>0</v>
      </c>
      <c r="AK16" s="187">
        <v>0</v>
      </c>
      <c r="AL16" s="187">
        <v>0</v>
      </c>
      <c r="AM16" s="187">
        <v>0</v>
      </c>
      <c r="AN16" s="187">
        <v>0</v>
      </c>
      <c r="AO16" s="187">
        <v>0</v>
      </c>
      <c r="AP16" s="187">
        <v>0</v>
      </c>
      <c r="AQ16" s="187">
        <v>0</v>
      </c>
      <c r="AR16" s="187">
        <v>0</v>
      </c>
      <c r="AS16" s="187">
        <v>0</v>
      </c>
      <c r="AT16" s="187">
        <v>0</v>
      </c>
      <c r="AU16" s="187">
        <v>0</v>
      </c>
      <c r="AV16" s="187">
        <v>0</v>
      </c>
      <c r="AW16" s="187">
        <v>0</v>
      </c>
      <c r="AX16" s="187">
        <v>0</v>
      </c>
      <c r="AY16" s="187">
        <v>1.0363969659478821E-4</v>
      </c>
      <c r="AZ16" s="187">
        <v>0</v>
      </c>
      <c r="BA16" s="187">
        <v>0</v>
      </c>
      <c r="BB16" s="187">
        <v>0</v>
      </c>
      <c r="BC16" s="187">
        <v>1.1320574846874329E-4</v>
      </c>
      <c r="BD16" s="187">
        <v>9.4586250837482434E-4</v>
      </c>
      <c r="BE16" s="187">
        <v>6.3339667300063335E-4</v>
      </c>
      <c r="BF16" s="187">
        <v>4.20703230537651E-3</v>
      </c>
      <c r="BG16" s="187">
        <v>9.2513521206945629E-4</v>
      </c>
      <c r="BH16" s="187">
        <v>0</v>
      </c>
      <c r="BI16" s="187">
        <v>1.2194502311874397E-2</v>
      </c>
      <c r="BJ16" s="187">
        <v>1.7464983572540203E-2</v>
      </c>
      <c r="BK16" s="187">
        <v>0</v>
      </c>
      <c r="BL16" s="187">
        <v>4.9852707908452302E-4</v>
      </c>
      <c r="BM16" s="187">
        <v>0</v>
      </c>
      <c r="BN16" s="187">
        <v>0</v>
      </c>
      <c r="BO16" s="188">
        <v>4.0055316562756368E-3</v>
      </c>
    </row>
    <row r="17" spans="1:67" s="138" customFormat="1" ht="10.9" customHeight="1" x14ac:dyDescent="0.2">
      <c r="A17" s="175" t="s">
        <v>245</v>
      </c>
      <c r="B17" s="186" t="s">
        <v>471</v>
      </c>
      <c r="C17" s="187">
        <v>0</v>
      </c>
      <c r="D17" s="187">
        <v>0</v>
      </c>
      <c r="E17" s="187">
        <v>1.8948958427270266E-2</v>
      </c>
      <c r="F17" s="187">
        <v>0</v>
      </c>
      <c r="G17" s="187">
        <v>4.5880913539967372E-3</v>
      </c>
      <c r="H17" s="187">
        <v>1.3194992669448517E-3</v>
      </c>
      <c r="I17" s="187">
        <v>0</v>
      </c>
      <c r="J17" s="187">
        <v>0</v>
      </c>
      <c r="K17" s="187">
        <v>2.1156223727807726E-2</v>
      </c>
      <c r="L17" s="187">
        <v>1.4622311881122846E-2</v>
      </c>
      <c r="M17" s="187">
        <v>2.7362588500872185E-4</v>
      </c>
      <c r="N17" s="187">
        <v>0.15976934676811297</v>
      </c>
      <c r="O17" s="187">
        <v>4.1127541589648799E-2</v>
      </c>
      <c r="P17" s="187">
        <v>0.17580955875607743</v>
      </c>
      <c r="Q17" s="187">
        <v>0</v>
      </c>
      <c r="R17" s="187">
        <v>0</v>
      </c>
      <c r="S17" s="187">
        <v>0</v>
      </c>
      <c r="T17" s="187">
        <v>0</v>
      </c>
      <c r="U17" s="187">
        <v>2.7182120205376018E-3</v>
      </c>
      <c r="V17" s="187">
        <v>7.5329566854990583E-5</v>
      </c>
      <c r="W17" s="187">
        <v>0</v>
      </c>
      <c r="X17" s="187">
        <v>9.4020308386611506E-5</v>
      </c>
      <c r="Y17" s="187">
        <v>5.4502767063558614E-4</v>
      </c>
      <c r="Z17" s="187">
        <v>1.0535148237926534E-2</v>
      </c>
      <c r="AA17" s="187">
        <v>0</v>
      </c>
      <c r="AB17" s="187">
        <v>0</v>
      </c>
      <c r="AC17" s="187">
        <v>0</v>
      </c>
      <c r="AD17" s="187">
        <v>0</v>
      </c>
      <c r="AE17" s="187">
        <v>4.2414816909373674E-4</v>
      </c>
      <c r="AF17" s="187">
        <v>0</v>
      </c>
      <c r="AG17" s="187">
        <v>0</v>
      </c>
      <c r="AH17" s="187">
        <v>0</v>
      </c>
      <c r="AI17" s="187">
        <v>0</v>
      </c>
      <c r="AJ17" s="187">
        <v>0</v>
      </c>
      <c r="AK17" s="187">
        <v>0</v>
      </c>
      <c r="AL17" s="187">
        <v>0</v>
      </c>
      <c r="AM17" s="187">
        <v>0</v>
      </c>
      <c r="AN17" s="187">
        <v>0</v>
      </c>
      <c r="AO17" s="187">
        <v>0</v>
      </c>
      <c r="AP17" s="187">
        <v>0</v>
      </c>
      <c r="AQ17" s="187">
        <v>0</v>
      </c>
      <c r="AR17" s="187">
        <v>0</v>
      </c>
      <c r="AS17" s="187">
        <v>0</v>
      </c>
      <c r="AT17" s="187">
        <v>0</v>
      </c>
      <c r="AU17" s="187">
        <v>0</v>
      </c>
      <c r="AV17" s="187">
        <v>0</v>
      </c>
      <c r="AW17" s="187">
        <v>0</v>
      </c>
      <c r="AX17" s="187">
        <v>0</v>
      </c>
      <c r="AY17" s="187">
        <v>2.0080191215240218E-4</v>
      </c>
      <c r="AZ17" s="187">
        <v>0</v>
      </c>
      <c r="BA17" s="187">
        <v>0</v>
      </c>
      <c r="BB17" s="187">
        <v>0</v>
      </c>
      <c r="BC17" s="187">
        <v>1.6087132677137204E-4</v>
      </c>
      <c r="BD17" s="187">
        <v>1.5370265761090894E-3</v>
      </c>
      <c r="BE17" s="187">
        <v>1.9835316865019835E-3</v>
      </c>
      <c r="BF17" s="187">
        <v>8.9158207572658157E-3</v>
      </c>
      <c r="BG17" s="187">
        <v>7.8280671790492457E-4</v>
      </c>
      <c r="BH17" s="187">
        <v>0</v>
      </c>
      <c r="BI17" s="187">
        <v>1.9663634977897464E-2</v>
      </c>
      <c r="BJ17" s="187">
        <v>7.7270818408636144E-2</v>
      </c>
      <c r="BK17" s="187">
        <v>0</v>
      </c>
      <c r="BL17" s="187">
        <v>1.087695445275323E-3</v>
      </c>
      <c r="BM17" s="187">
        <v>0</v>
      </c>
      <c r="BN17" s="187">
        <v>0</v>
      </c>
      <c r="BO17" s="188">
        <v>1.4278607596744479E-2</v>
      </c>
    </row>
    <row r="18" spans="1:67" s="138" customFormat="1" ht="10.9" customHeight="1" x14ac:dyDescent="0.2">
      <c r="A18" s="175" t="s">
        <v>246</v>
      </c>
      <c r="B18" s="186" t="s">
        <v>472</v>
      </c>
      <c r="C18" s="187">
        <v>0</v>
      </c>
      <c r="D18" s="187">
        <v>0</v>
      </c>
      <c r="E18" s="187">
        <v>5.9180268734782221E-4</v>
      </c>
      <c r="F18" s="187">
        <v>0</v>
      </c>
      <c r="G18" s="187">
        <v>0</v>
      </c>
      <c r="H18" s="187">
        <v>7.1388293673170181E-3</v>
      </c>
      <c r="I18" s="187">
        <v>0</v>
      </c>
      <c r="J18" s="187">
        <v>0</v>
      </c>
      <c r="K18" s="187">
        <v>3.3727313189258691E-3</v>
      </c>
      <c r="L18" s="187">
        <v>4.021465395619899E-4</v>
      </c>
      <c r="M18" s="187">
        <v>0</v>
      </c>
      <c r="N18" s="187">
        <v>1.2680786894235382E-3</v>
      </c>
      <c r="O18" s="187">
        <v>6.0241976138464125E-2</v>
      </c>
      <c r="P18" s="187">
        <v>0</v>
      </c>
      <c r="Q18" s="187">
        <v>0</v>
      </c>
      <c r="R18" s="187">
        <v>0</v>
      </c>
      <c r="S18" s="187">
        <v>0</v>
      </c>
      <c r="T18" s="187">
        <v>0</v>
      </c>
      <c r="U18" s="187">
        <v>0</v>
      </c>
      <c r="V18" s="187">
        <v>0</v>
      </c>
      <c r="W18" s="187">
        <v>0</v>
      </c>
      <c r="X18" s="187">
        <v>0</v>
      </c>
      <c r="Y18" s="187">
        <v>0</v>
      </c>
      <c r="Z18" s="187">
        <v>4.661570016781652E-5</v>
      </c>
      <c r="AA18" s="187">
        <v>0</v>
      </c>
      <c r="AB18" s="187">
        <v>0</v>
      </c>
      <c r="AC18" s="187">
        <v>0</v>
      </c>
      <c r="AD18" s="187">
        <v>0</v>
      </c>
      <c r="AE18" s="187">
        <v>0</v>
      </c>
      <c r="AF18" s="187">
        <v>0</v>
      </c>
      <c r="AG18" s="187">
        <v>0</v>
      </c>
      <c r="AH18" s="187">
        <v>0</v>
      </c>
      <c r="AI18" s="187">
        <v>0</v>
      </c>
      <c r="AJ18" s="187">
        <v>0</v>
      </c>
      <c r="AK18" s="187">
        <v>0</v>
      </c>
      <c r="AL18" s="187">
        <v>0</v>
      </c>
      <c r="AM18" s="187">
        <v>0</v>
      </c>
      <c r="AN18" s="187">
        <v>0</v>
      </c>
      <c r="AO18" s="187">
        <v>0</v>
      </c>
      <c r="AP18" s="187">
        <v>0</v>
      </c>
      <c r="AQ18" s="187">
        <v>0</v>
      </c>
      <c r="AR18" s="187">
        <v>0</v>
      </c>
      <c r="AS18" s="187">
        <v>0</v>
      </c>
      <c r="AT18" s="187">
        <v>0</v>
      </c>
      <c r="AU18" s="187">
        <v>0</v>
      </c>
      <c r="AV18" s="187">
        <v>4.4218873597893219E-5</v>
      </c>
      <c r="AW18" s="187">
        <v>0</v>
      </c>
      <c r="AX18" s="187">
        <v>0</v>
      </c>
      <c r="AY18" s="187">
        <v>5.5058588815981243E-4</v>
      </c>
      <c r="AZ18" s="187">
        <v>0</v>
      </c>
      <c r="BA18" s="187">
        <v>0</v>
      </c>
      <c r="BB18" s="187">
        <v>0</v>
      </c>
      <c r="BC18" s="187">
        <v>3.574918372697157E-5</v>
      </c>
      <c r="BD18" s="187">
        <v>2.6273958565967342E-5</v>
      </c>
      <c r="BE18" s="187">
        <v>4.0837417075040836E-4</v>
      </c>
      <c r="BF18" s="187">
        <v>2.007024586051179E-3</v>
      </c>
      <c r="BG18" s="187">
        <v>0</v>
      </c>
      <c r="BH18" s="187">
        <v>8.0238790640947464E-6</v>
      </c>
      <c r="BI18" s="187">
        <v>3.3179208373558255E-2</v>
      </c>
      <c r="BJ18" s="187">
        <v>8.9721103727674709E-2</v>
      </c>
      <c r="BK18" s="187">
        <v>0</v>
      </c>
      <c r="BL18" s="187">
        <v>8.1577158395649218E-4</v>
      </c>
      <c r="BM18" s="187">
        <v>0</v>
      </c>
      <c r="BN18" s="187">
        <v>3.9806431470496405E-3</v>
      </c>
      <c r="BO18" s="188">
        <v>2.8884100217235727E-3</v>
      </c>
    </row>
    <row r="19" spans="1:67" s="138" customFormat="1" ht="10.9" customHeight="1" x14ac:dyDescent="0.2">
      <c r="A19" s="175" t="s">
        <v>247</v>
      </c>
      <c r="B19" s="197" t="s">
        <v>346</v>
      </c>
      <c r="C19" s="187">
        <v>7.1185391519653354E-3</v>
      </c>
      <c r="D19" s="187">
        <v>3.8237978575202961E-2</v>
      </c>
      <c r="E19" s="187">
        <v>0.21445802146271079</v>
      </c>
      <c r="F19" s="187">
        <v>1.9854350325795325E-2</v>
      </c>
      <c r="G19" s="187">
        <v>0</v>
      </c>
      <c r="H19" s="187">
        <v>1.1604826886207285E-2</v>
      </c>
      <c r="I19" s="187">
        <v>0</v>
      </c>
      <c r="J19" s="187">
        <v>0</v>
      </c>
      <c r="K19" s="187">
        <v>0</v>
      </c>
      <c r="L19" s="187">
        <v>0</v>
      </c>
      <c r="M19" s="187">
        <v>0</v>
      </c>
      <c r="N19" s="187">
        <v>0</v>
      </c>
      <c r="O19" s="187">
        <v>0</v>
      </c>
      <c r="P19" s="187">
        <v>4.3252912576827812E-2</v>
      </c>
      <c r="Q19" s="187">
        <v>0</v>
      </c>
      <c r="R19" s="187">
        <v>0</v>
      </c>
      <c r="S19" s="187">
        <v>0</v>
      </c>
      <c r="T19" s="187">
        <v>0</v>
      </c>
      <c r="U19" s="187">
        <v>0</v>
      </c>
      <c r="V19" s="187">
        <v>0</v>
      </c>
      <c r="W19" s="187">
        <v>0</v>
      </c>
      <c r="X19" s="187">
        <v>3.7608123354644602E-4</v>
      </c>
      <c r="Y19" s="187">
        <v>0</v>
      </c>
      <c r="Z19" s="187">
        <v>0</v>
      </c>
      <c r="AA19" s="187">
        <v>0</v>
      </c>
      <c r="AB19" s="187">
        <v>0</v>
      </c>
      <c r="AC19" s="187">
        <v>0</v>
      </c>
      <c r="AD19" s="187">
        <v>0</v>
      </c>
      <c r="AE19" s="187">
        <v>0</v>
      </c>
      <c r="AF19" s="187">
        <v>0</v>
      </c>
      <c r="AG19" s="187">
        <v>0</v>
      </c>
      <c r="AH19" s="187">
        <v>0</v>
      </c>
      <c r="AI19" s="187">
        <v>0</v>
      </c>
      <c r="AJ19" s="187">
        <v>0</v>
      </c>
      <c r="AK19" s="187">
        <v>0</v>
      </c>
      <c r="AL19" s="187">
        <v>0</v>
      </c>
      <c r="AM19" s="187">
        <v>0</v>
      </c>
      <c r="AN19" s="187">
        <v>0</v>
      </c>
      <c r="AO19" s="187">
        <v>0</v>
      </c>
      <c r="AP19" s="187">
        <v>0</v>
      </c>
      <c r="AQ19" s="187">
        <v>2.9864118261908315E-4</v>
      </c>
      <c r="AR19" s="187">
        <v>0</v>
      </c>
      <c r="AS19" s="187">
        <v>0</v>
      </c>
      <c r="AT19" s="187">
        <v>0</v>
      </c>
      <c r="AU19" s="187">
        <v>0</v>
      </c>
      <c r="AV19" s="187">
        <v>3.9305665420349529E-5</v>
      </c>
      <c r="AW19" s="187">
        <v>0</v>
      </c>
      <c r="AX19" s="187">
        <v>0</v>
      </c>
      <c r="AY19" s="187">
        <v>0</v>
      </c>
      <c r="AZ19" s="187">
        <v>0</v>
      </c>
      <c r="BA19" s="187">
        <v>0</v>
      </c>
      <c r="BB19" s="187">
        <v>0</v>
      </c>
      <c r="BC19" s="187">
        <v>0</v>
      </c>
      <c r="BD19" s="187">
        <v>8.4076667411095494E-4</v>
      </c>
      <c r="BE19" s="187">
        <v>3.3336667000033338E-5</v>
      </c>
      <c r="BF19" s="187">
        <v>3.859662665483037E-5</v>
      </c>
      <c r="BG19" s="187">
        <v>0</v>
      </c>
      <c r="BH19" s="187">
        <v>0</v>
      </c>
      <c r="BI19" s="187">
        <v>0</v>
      </c>
      <c r="BJ19" s="187">
        <v>0</v>
      </c>
      <c r="BK19" s="187">
        <v>8.6225479629230435E-4</v>
      </c>
      <c r="BL19" s="187">
        <v>0</v>
      </c>
      <c r="BM19" s="187">
        <v>0</v>
      </c>
      <c r="BN19" s="187">
        <v>0</v>
      </c>
      <c r="BO19" s="188">
        <v>1.6668359275203867E-2</v>
      </c>
    </row>
    <row r="20" spans="1:67" s="138" customFormat="1" ht="10.9" customHeight="1" x14ac:dyDescent="0.2">
      <c r="A20" s="175" t="s">
        <v>248</v>
      </c>
      <c r="B20" s="186" t="s">
        <v>473</v>
      </c>
      <c r="C20" s="187">
        <v>0</v>
      </c>
      <c r="D20" s="187">
        <v>0</v>
      </c>
      <c r="E20" s="187">
        <v>3.945351248985481E-5</v>
      </c>
      <c r="F20" s="187">
        <v>1.5331544653123802E-4</v>
      </c>
      <c r="G20" s="187">
        <v>9.176182707993475E-4</v>
      </c>
      <c r="H20" s="187">
        <v>2.1157099357167024E-2</v>
      </c>
      <c r="I20" s="187">
        <v>0</v>
      </c>
      <c r="J20" s="187">
        <v>0</v>
      </c>
      <c r="K20" s="187">
        <v>0</v>
      </c>
      <c r="L20" s="187">
        <v>0</v>
      </c>
      <c r="M20" s="187">
        <v>0</v>
      </c>
      <c r="N20" s="187">
        <v>0</v>
      </c>
      <c r="O20" s="187">
        <v>8.4019492522265169E-5</v>
      </c>
      <c r="P20" s="187">
        <v>0</v>
      </c>
      <c r="Q20" s="187">
        <v>0.23287671232876711</v>
      </c>
      <c r="R20" s="187">
        <v>0.23227383863080683</v>
      </c>
      <c r="S20" s="187">
        <v>3.9376279729091198E-4</v>
      </c>
      <c r="T20" s="187">
        <v>1.0604453870625663E-2</v>
      </c>
      <c r="U20" s="187">
        <v>2.0747705277533385E-3</v>
      </c>
      <c r="V20" s="187">
        <v>3.4651600753295669E-3</v>
      </c>
      <c r="W20" s="187">
        <v>6.6555740432612314E-4</v>
      </c>
      <c r="X20" s="187">
        <v>9.4020308386611503E-4</v>
      </c>
      <c r="Y20" s="187">
        <v>0</v>
      </c>
      <c r="Z20" s="187">
        <v>0</v>
      </c>
      <c r="AA20" s="187">
        <v>0</v>
      </c>
      <c r="AB20" s="187">
        <v>4.4589774078478004E-4</v>
      </c>
      <c r="AC20" s="187">
        <v>0</v>
      </c>
      <c r="AD20" s="187">
        <v>0</v>
      </c>
      <c r="AE20" s="187">
        <v>2.8276544606249118E-4</v>
      </c>
      <c r="AF20" s="187">
        <v>0</v>
      </c>
      <c r="AG20" s="187">
        <v>0</v>
      </c>
      <c r="AH20" s="187">
        <v>0</v>
      </c>
      <c r="AI20" s="187">
        <v>1.6725204883759825E-4</v>
      </c>
      <c r="AJ20" s="187">
        <v>7.0553524469245074E-4</v>
      </c>
      <c r="AK20" s="187">
        <v>0</v>
      </c>
      <c r="AL20" s="187">
        <v>7.6616610481152316E-4</v>
      </c>
      <c r="AM20" s="187">
        <v>1.567398119122257E-3</v>
      </c>
      <c r="AN20" s="187">
        <v>0</v>
      </c>
      <c r="AO20" s="187">
        <v>4.4671574583660925E-4</v>
      </c>
      <c r="AP20" s="187">
        <v>2.4211827735421388E-3</v>
      </c>
      <c r="AQ20" s="187">
        <v>7.4660295654770787E-5</v>
      </c>
      <c r="AR20" s="187">
        <v>4.0799673602611176E-5</v>
      </c>
      <c r="AS20" s="187">
        <v>0</v>
      </c>
      <c r="AT20" s="187">
        <v>4.6420945130442855E-5</v>
      </c>
      <c r="AU20" s="187">
        <v>6.3605139295255057E-5</v>
      </c>
      <c r="AV20" s="187">
        <v>3.193585315403399E-4</v>
      </c>
      <c r="AW20" s="187">
        <v>0</v>
      </c>
      <c r="AX20" s="187">
        <v>0</v>
      </c>
      <c r="AY20" s="187">
        <v>4.7285611571372123E-4</v>
      </c>
      <c r="AZ20" s="187">
        <v>0</v>
      </c>
      <c r="BA20" s="187">
        <v>0</v>
      </c>
      <c r="BB20" s="187">
        <v>3.8498556304138594E-4</v>
      </c>
      <c r="BC20" s="187">
        <v>9.5331156605257515E-5</v>
      </c>
      <c r="BD20" s="187">
        <v>0</v>
      </c>
      <c r="BE20" s="187">
        <v>1.0834416775010834E-4</v>
      </c>
      <c r="BF20" s="187">
        <v>7.7193253309660741E-5</v>
      </c>
      <c r="BG20" s="187">
        <v>2.1349274124679761E-4</v>
      </c>
      <c r="BH20" s="187">
        <v>4.011939532047373E-4</v>
      </c>
      <c r="BI20" s="187">
        <v>5.0810426299476648E-4</v>
      </c>
      <c r="BJ20" s="187">
        <v>0</v>
      </c>
      <c r="BK20" s="187">
        <v>2.3712006898038368E-3</v>
      </c>
      <c r="BL20" s="187">
        <v>3.6256514842510762E-4</v>
      </c>
      <c r="BM20" s="187">
        <v>1.6919988528821338E-2</v>
      </c>
      <c r="BN20" s="187">
        <v>1.5610365282547612E-4</v>
      </c>
      <c r="BO20" s="188">
        <v>1.1567921471426917E-3</v>
      </c>
    </row>
    <row r="21" spans="1:67" s="138" customFormat="1" ht="10.9" customHeight="1" x14ac:dyDescent="0.2">
      <c r="A21" s="189" t="s">
        <v>249</v>
      </c>
      <c r="B21" s="190" t="s">
        <v>474</v>
      </c>
      <c r="C21" s="191">
        <v>4.9520272361497988E-3</v>
      </c>
      <c r="D21" s="191">
        <v>4.2993707066340007E-3</v>
      </c>
      <c r="E21" s="191">
        <v>4.1144377310848586E-4</v>
      </c>
      <c r="F21" s="191">
        <v>6.7458796473744732E-3</v>
      </c>
      <c r="G21" s="191">
        <v>1.0195758564437195E-4</v>
      </c>
      <c r="H21" s="191">
        <v>9.8793278448178635E-3</v>
      </c>
      <c r="I21" s="191">
        <v>4.2328042328042331E-3</v>
      </c>
      <c r="J21" s="191">
        <v>6.4841498559077811E-3</v>
      </c>
      <c r="K21" s="191">
        <v>7.4180307601008849E-4</v>
      </c>
      <c r="L21" s="191">
        <v>6.790343208997534E-4</v>
      </c>
      <c r="M21" s="191">
        <v>3.0782912063481206E-4</v>
      </c>
      <c r="N21" s="191">
        <v>1.0024676125848242E-3</v>
      </c>
      <c r="O21" s="191">
        <v>5.0411695513359102E-4</v>
      </c>
      <c r="P21" s="191">
        <v>4.5867351619117509E-5</v>
      </c>
      <c r="Q21" s="191">
        <v>0</v>
      </c>
      <c r="R21" s="191">
        <v>1.0594947025264874E-2</v>
      </c>
      <c r="S21" s="191">
        <v>1.2600409513309182E-3</v>
      </c>
      <c r="T21" s="191">
        <v>2.1208907741251328E-3</v>
      </c>
      <c r="U21" s="191">
        <v>1.2343571494228725E-3</v>
      </c>
      <c r="V21" s="191">
        <v>1.2052730696798493E-3</v>
      </c>
      <c r="W21" s="191">
        <v>3.3277870216306157E-4</v>
      </c>
      <c r="X21" s="191">
        <v>4.2309138773975177E-3</v>
      </c>
      <c r="Y21" s="191">
        <v>2.5155123260103975E-4</v>
      </c>
      <c r="Z21" s="191">
        <v>7.9246690285288081E-4</v>
      </c>
      <c r="AA21" s="191">
        <v>0</v>
      </c>
      <c r="AB21" s="191">
        <v>1.4863258026159333E-4</v>
      </c>
      <c r="AC21" s="191">
        <v>0</v>
      </c>
      <c r="AD21" s="191">
        <v>0</v>
      </c>
      <c r="AE21" s="191">
        <v>9.8967906121871915E-4</v>
      </c>
      <c r="AF21" s="191">
        <v>0</v>
      </c>
      <c r="AG21" s="191">
        <v>0</v>
      </c>
      <c r="AH21" s="191">
        <v>0</v>
      </c>
      <c r="AI21" s="191">
        <v>8.3626024418799135E-4</v>
      </c>
      <c r="AJ21" s="191">
        <v>2.0524661663780387E-3</v>
      </c>
      <c r="AK21" s="191">
        <v>0</v>
      </c>
      <c r="AL21" s="191">
        <v>4.5969966288691386E-4</v>
      </c>
      <c r="AM21" s="191">
        <v>3.134796238244514E-3</v>
      </c>
      <c r="AN21" s="191">
        <v>1.5261350629530714E-3</v>
      </c>
      <c r="AO21" s="191">
        <v>2.9661925523550856E-3</v>
      </c>
      <c r="AP21" s="191">
        <v>1.5454358128992377E-3</v>
      </c>
      <c r="AQ21" s="191">
        <v>8.3370663481160717E-4</v>
      </c>
      <c r="AR21" s="191">
        <v>1.1015911872705019E-3</v>
      </c>
      <c r="AS21" s="191">
        <v>9.7599063048994734E-5</v>
      </c>
      <c r="AT21" s="191">
        <v>8.3557701234797139E-4</v>
      </c>
      <c r="AU21" s="191">
        <v>1.6537336216766315E-3</v>
      </c>
      <c r="AV21" s="191">
        <v>4.0042646646981078E-3</v>
      </c>
      <c r="AW21" s="191">
        <v>1.4134275618374558E-3</v>
      </c>
      <c r="AX21" s="191">
        <v>3.0029128254406776E-5</v>
      </c>
      <c r="AY21" s="191">
        <v>1.4315233092155122E-3</v>
      </c>
      <c r="AZ21" s="191">
        <v>1.6673614005835765E-3</v>
      </c>
      <c r="BA21" s="191">
        <v>5.2624025259532126E-4</v>
      </c>
      <c r="BB21" s="191">
        <v>1.1549566891241579E-3</v>
      </c>
      <c r="BC21" s="191">
        <v>2.0496198670130364E-3</v>
      </c>
      <c r="BD21" s="191">
        <v>6.1743802630023249E-4</v>
      </c>
      <c r="BE21" s="191">
        <v>3.2086541987532088E-3</v>
      </c>
      <c r="BF21" s="191">
        <v>3.1649233856960901E-3</v>
      </c>
      <c r="BG21" s="191">
        <v>2.5334471961286648E-2</v>
      </c>
      <c r="BH21" s="191">
        <v>1.7813011522290335E-3</v>
      </c>
      <c r="BI21" s="191">
        <v>1.1279914638483816E-2</v>
      </c>
      <c r="BJ21" s="191">
        <v>6.669795706627801E-4</v>
      </c>
      <c r="BK21" s="191">
        <v>4.3651649062297912E-3</v>
      </c>
      <c r="BL21" s="191">
        <v>4.9852707908452304E-3</v>
      </c>
      <c r="BM21" s="191">
        <v>2.8677946659019216E-3</v>
      </c>
      <c r="BN21" s="191">
        <v>3.9025913206369028E-4</v>
      </c>
      <c r="BO21" s="192">
        <v>2.1061075134364026E-3</v>
      </c>
    </row>
    <row r="22" spans="1:67" s="138" customFormat="1" ht="10.9" customHeight="1" x14ac:dyDescent="0.2">
      <c r="A22" s="175" t="s">
        <v>250</v>
      </c>
      <c r="B22" s="186" t="s">
        <v>475</v>
      </c>
      <c r="C22" s="187">
        <v>0</v>
      </c>
      <c r="D22" s="187">
        <v>4.8037661526636883E-5</v>
      </c>
      <c r="E22" s="187">
        <v>4.3004328613941746E-3</v>
      </c>
      <c r="F22" s="187">
        <v>1.5331544653123802E-4</v>
      </c>
      <c r="G22" s="187">
        <v>3.5685154975530179E-3</v>
      </c>
      <c r="H22" s="187">
        <v>1.8721100710499606E-3</v>
      </c>
      <c r="I22" s="187">
        <v>5.6980056980056976E-4</v>
      </c>
      <c r="J22" s="187">
        <v>8.4053794428434194E-4</v>
      </c>
      <c r="K22" s="187">
        <v>2.8683052272390091E-4</v>
      </c>
      <c r="L22" s="187">
        <v>1.1009585591287264E-3</v>
      </c>
      <c r="M22" s="187">
        <v>0</v>
      </c>
      <c r="N22" s="187">
        <v>1.6279388580437316E-4</v>
      </c>
      <c r="O22" s="187">
        <v>2.1004873130566292E-4</v>
      </c>
      <c r="P22" s="187">
        <v>2.8896431520044033E-3</v>
      </c>
      <c r="Q22" s="187">
        <v>0</v>
      </c>
      <c r="R22" s="187">
        <v>0</v>
      </c>
      <c r="S22" s="187">
        <v>0.10836352181445898</v>
      </c>
      <c r="T22" s="187">
        <v>0.13361611876988336</v>
      </c>
      <c r="U22" s="187">
        <v>8.408073221015587E-2</v>
      </c>
      <c r="V22" s="187">
        <v>1.807909604519774E-3</v>
      </c>
      <c r="W22" s="187">
        <v>0</v>
      </c>
      <c r="X22" s="187">
        <v>1.8804061677322301E-4</v>
      </c>
      <c r="Y22" s="187">
        <v>0</v>
      </c>
      <c r="Z22" s="187">
        <v>4.661570016781652E-5</v>
      </c>
      <c r="AA22" s="187">
        <v>0</v>
      </c>
      <c r="AB22" s="187">
        <v>1.4863258026159333E-4</v>
      </c>
      <c r="AC22" s="187">
        <v>0</v>
      </c>
      <c r="AD22" s="187">
        <v>0</v>
      </c>
      <c r="AE22" s="187">
        <v>1.1310617842499647E-3</v>
      </c>
      <c r="AF22" s="187">
        <v>0</v>
      </c>
      <c r="AG22" s="187">
        <v>0</v>
      </c>
      <c r="AH22" s="187">
        <v>0</v>
      </c>
      <c r="AI22" s="187">
        <v>8.3626024418799135E-4</v>
      </c>
      <c r="AJ22" s="187">
        <v>1.2827913539862742E-4</v>
      </c>
      <c r="AK22" s="187">
        <v>0</v>
      </c>
      <c r="AL22" s="187">
        <v>4.5969966288691386E-4</v>
      </c>
      <c r="AM22" s="187">
        <v>3.918495297805643E-2</v>
      </c>
      <c r="AN22" s="187">
        <v>0</v>
      </c>
      <c r="AO22" s="187">
        <v>5.0657565577871488E-2</v>
      </c>
      <c r="AP22" s="187">
        <v>1.6639192252215124E-2</v>
      </c>
      <c r="AQ22" s="187">
        <v>1.5429794435319298E-3</v>
      </c>
      <c r="AR22" s="187">
        <v>3.2231742146062834E-3</v>
      </c>
      <c r="AS22" s="187">
        <v>1.3663868826859261E-3</v>
      </c>
      <c r="AT22" s="187">
        <v>0</v>
      </c>
      <c r="AU22" s="187">
        <v>0</v>
      </c>
      <c r="AV22" s="187">
        <v>7.1732839392137885E-4</v>
      </c>
      <c r="AW22" s="187">
        <v>7.0671378091872794E-5</v>
      </c>
      <c r="AX22" s="187">
        <v>0</v>
      </c>
      <c r="AY22" s="187">
        <v>4.0808130534197861E-4</v>
      </c>
      <c r="AZ22" s="187">
        <v>0</v>
      </c>
      <c r="BA22" s="187">
        <v>4.784002296321102E-5</v>
      </c>
      <c r="BB22" s="187">
        <v>0</v>
      </c>
      <c r="BC22" s="187">
        <v>5.9581972878285945E-5</v>
      </c>
      <c r="BD22" s="187">
        <v>2.6273958565967342E-5</v>
      </c>
      <c r="BE22" s="187">
        <v>1.6668333500016669E-5</v>
      </c>
      <c r="BF22" s="187">
        <v>3.859662665483037E-5</v>
      </c>
      <c r="BG22" s="187">
        <v>7.1164247082265873E-5</v>
      </c>
      <c r="BH22" s="187">
        <v>1.6850146034598967E-4</v>
      </c>
      <c r="BI22" s="187">
        <v>2.0324170519790661E-4</v>
      </c>
      <c r="BJ22" s="187">
        <v>8.646031471554556E-4</v>
      </c>
      <c r="BK22" s="187">
        <v>5.9280017245095921E-4</v>
      </c>
      <c r="BL22" s="187">
        <v>5.4384772263766149E-4</v>
      </c>
      <c r="BM22" s="187">
        <v>0</v>
      </c>
      <c r="BN22" s="187">
        <v>0</v>
      </c>
      <c r="BO22" s="188">
        <v>5.1293972779681077E-3</v>
      </c>
    </row>
    <row r="23" spans="1:67" s="138" customFormat="1" ht="10.9" customHeight="1" x14ac:dyDescent="0.2">
      <c r="A23" s="175" t="s">
        <v>251</v>
      </c>
      <c r="B23" s="186" t="s">
        <v>476</v>
      </c>
      <c r="C23" s="187">
        <v>0</v>
      </c>
      <c r="D23" s="187">
        <v>0</v>
      </c>
      <c r="E23" s="187">
        <v>0</v>
      </c>
      <c r="F23" s="187">
        <v>0</v>
      </c>
      <c r="G23" s="187">
        <v>1.0195758564437195E-4</v>
      </c>
      <c r="H23" s="187">
        <v>3.9472200293222057E-4</v>
      </c>
      <c r="I23" s="187">
        <v>3.5816035816035817E-3</v>
      </c>
      <c r="J23" s="187">
        <v>1.8011527377521613E-3</v>
      </c>
      <c r="K23" s="187">
        <v>2.175955689629593E-4</v>
      </c>
      <c r="L23" s="187">
        <v>1.4503645689120946E-4</v>
      </c>
      <c r="M23" s="187">
        <v>6.8406471252180462E-5</v>
      </c>
      <c r="N23" s="187">
        <v>7.6256083350469529E-4</v>
      </c>
      <c r="O23" s="187">
        <v>4.2009746261132585E-4</v>
      </c>
      <c r="P23" s="187">
        <v>0</v>
      </c>
      <c r="Q23" s="187">
        <v>0</v>
      </c>
      <c r="R23" s="187">
        <v>8.1499592502037486E-4</v>
      </c>
      <c r="S23" s="187">
        <v>3.1501023783272954E-4</v>
      </c>
      <c r="T23" s="187">
        <v>3.4994697773064687E-2</v>
      </c>
      <c r="U23" s="187">
        <v>1.0373852638766693E-3</v>
      </c>
      <c r="V23" s="187">
        <v>8.2862523540489647E-4</v>
      </c>
      <c r="W23" s="187">
        <v>3.3277870216306157E-4</v>
      </c>
      <c r="X23" s="187">
        <v>1.0342233922527265E-3</v>
      </c>
      <c r="Y23" s="187">
        <v>2.9347643803454639E-4</v>
      </c>
      <c r="Z23" s="187">
        <v>1.0255454036919634E-3</v>
      </c>
      <c r="AA23" s="187">
        <v>0</v>
      </c>
      <c r="AB23" s="187">
        <v>7.4316290130796675E-4</v>
      </c>
      <c r="AC23" s="187">
        <v>0</v>
      </c>
      <c r="AD23" s="187">
        <v>0</v>
      </c>
      <c r="AE23" s="187">
        <v>8.4829633818747348E-4</v>
      </c>
      <c r="AF23" s="187">
        <v>0</v>
      </c>
      <c r="AG23" s="187">
        <v>0</v>
      </c>
      <c r="AH23" s="187">
        <v>0</v>
      </c>
      <c r="AI23" s="187">
        <v>1.6725204883759825E-4</v>
      </c>
      <c r="AJ23" s="187">
        <v>7.0553524469245074E-4</v>
      </c>
      <c r="AK23" s="187">
        <v>0</v>
      </c>
      <c r="AL23" s="187">
        <v>6.1293288384921848E-4</v>
      </c>
      <c r="AM23" s="187">
        <v>4.7021943573667714E-3</v>
      </c>
      <c r="AN23" s="187">
        <v>0</v>
      </c>
      <c r="AO23" s="187">
        <v>9.2738188835680083E-3</v>
      </c>
      <c r="AP23" s="187">
        <v>2.2460333814135588E-2</v>
      </c>
      <c r="AQ23" s="187">
        <v>3.7330147827385393E-5</v>
      </c>
      <c r="AR23" s="187">
        <v>1.2239902080783354E-4</v>
      </c>
      <c r="AS23" s="187">
        <v>6.8319344134296306E-4</v>
      </c>
      <c r="AT23" s="187">
        <v>2.8780985980874571E-3</v>
      </c>
      <c r="AU23" s="187">
        <v>2.6078107111054574E-3</v>
      </c>
      <c r="AV23" s="187">
        <v>1.1791699626104858E-3</v>
      </c>
      <c r="AW23" s="187">
        <v>2.2614840989399294E-3</v>
      </c>
      <c r="AX23" s="187">
        <v>3.6635536470376264E-4</v>
      </c>
      <c r="AY23" s="187">
        <v>8.7445994001852565E-4</v>
      </c>
      <c r="AZ23" s="187">
        <v>4.1684035014589413E-4</v>
      </c>
      <c r="BA23" s="187">
        <v>2.5116012055685787E-3</v>
      </c>
      <c r="BB23" s="187">
        <v>2.7911453320500481E-3</v>
      </c>
      <c r="BC23" s="187">
        <v>7.447746609785743E-4</v>
      </c>
      <c r="BD23" s="187">
        <v>1.5764375139580404E-3</v>
      </c>
      <c r="BE23" s="187">
        <v>2.3085641897523084E-3</v>
      </c>
      <c r="BF23" s="187">
        <v>3.3579065189702421E-3</v>
      </c>
      <c r="BG23" s="187">
        <v>1.2951892968972388E-2</v>
      </c>
      <c r="BH23" s="187">
        <v>1.3560355618320121E-3</v>
      </c>
      <c r="BI23" s="187">
        <v>2.8961942990701692E-3</v>
      </c>
      <c r="BJ23" s="187">
        <v>2.4455917590968605E-3</v>
      </c>
      <c r="BK23" s="187">
        <v>5.1735287777538259E-3</v>
      </c>
      <c r="BL23" s="187">
        <v>2.084749603444369E-3</v>
      </c>
      <c r="BM23" s="187">
        <v>0</v>
      </c>
      <c r="BN23" s="187">
        <v>3.1220730565095225E-4</v>
      </c>
      <c r="BO23" s="188">
        <v>1.3773601971465794E-3</v>
      </c>
    </row>
    <row r="24" spans="1:67" s="138" customFormat="1" ht="10.9" customHeight="1" x14ac:dyDescent="0.2">
      <c r="A24" s="175" t="s">
        <v>252</v>
      </c>
      <c r="B24" s="186" t="s">
        <v>477</v>
      </c>
      <c r="C24" s="187">
        <v>0</v>
      </c>
      <c r="D24" s="187">
        <v>1.681318153432291E-4</v>
      </c>
      <c r="E24" s="187">
        <v>0</v>
      </c>
      <c r="F24" s="187">
        <v>2.2997316979685704E-4</v>
      </c>
      <c r="G24" s="187">
        <v>0</v>
      </c>
      <c r="H24" s="187">
        <v>1.0149994361114244E-4</v>
      </c>
      <c r="I24" s="187">
        <v>0</v>
      </c>
      <c r="J24" s="187">
        <v>0</v>
      </c>
      <c r="K24" s="187">
        <v>6.9234953760941598E-5</v>
      </c>
      <c r="L24" s="187">
        <v>2.1096211911448651E-4</v>
      </c>
      <c r="M24" s="187">
        <v>0</v>
      </c>
      <c r="N24" s="187">
        <v>3.8556446637877856E-4</v>
      </c>
      <c r="O24" s="187">
        <v>1.6803898504453034E-4</v>
      </c>
      <c r="P24" s="187">
        <v>4.5867351619117509E-5</v>
      </c>
      <c r="Q24" s="187">
        <v>0</v>
      </c>
      <c r="R24" s="187">
        <v>4.0749796251018742E-3</v>
      </c>
      <c r="S24" s="187">
        <v>6.8514726728618677E-3</v>
      </c>
      <c r="T24" s="187">
        <v>1.8027571580063628E-2</v>
      </c>
      <c r="U24" s="187">
        <v>0.25064015862802513</v>
      </c>
      <c r="V24" s="187">
        <v>0.28534839924670435</v>
      </c>
      <c r="W24" s="187">
        <v>0.10815307820299501</v>
      </c>
      <c r="X24" s="187">
        <v>0</v>
      </c>
      <c r="Y24" s="187">
        <v>1.2577561630051988E-4</v>
      </c>
      <c r="Z24" s="187">
        <v>2.2841693082230096E-3</v>
      </c>
      <c r="AA24" s="187">
        <v>0</v>
      </c>
      <c r="AB24" s="187">
        <v>4.3103448275862068E-3</v>
      </c>
      <c r="AC24" s="187">
        <v>0</v>
      </c>
      <c r="AD24" s="187">
        <v>0</v>
      </c>
      <c r="AE24" s="187">
        <v>2.4035062915311748E-3</v>
      </c>
      <c r="AF24" s="187">
        <v>0</v>
      </c>
      <c r="AG24" s="187">
        <v>0</v>
      </c>
      <c r="AH24" s="187">
        <v>0</v>
      </c>
      <c r="AI24" s="187">
        <v>3.345040976751965E-4</v>
      </c>
      <c r="AJ24" s="187">
        <v>1.5393496247835289E-3</v>
      </c>
      <c r="AK24" s="187">
        <v>4.7846889952153108E-3</v>
      </c>
      <c r="AL24" s="187">
        <v>3.0646644192460924E-4</v>
      </c>
      <c r="AM24" s="187">
        <v>1.4106583072100314E-2</v>
      </c>
      <c r="AN24" s="187">
        <v>3.8153376573826786E-4</v>
      </c>
      <c r="AO24" s="187">
        <v>3.8238867843613752E-3</v>
      </c>
      <c r="AP24" s="187">
        <v>2.215124665155574E-3</v>
      </c>
      <c r="AQ24" s="187">
        <v>0</v>
      </c>
      <c r="AR24" s="187">
        <v>0</v>
      </c>
      <c r="AS24" s="187">
        <v>0</v>
      </c>
      <c r="AT24" s="187">
        <v>0</v>
      </c>
      <c r="AU24" s="187">
        <v>1.2721027859051011E-4</v>
      </c>
      <c r="AV24" s="187">
        <v>-5.0606044228700012E-4</v>
      </c>
      <c r="AW24" s="187">
        <v>4.4169611307420494E-4</v>
      </c>
      <c r="AX24" s="187">
        <v>9.6093210414101673E-5</v>
      </c>
      <c r="AY24" s="187">
        <v>8.2264009172113147E-4</v>
      </c>
      <c r="AZ24" s="187">
        <v>0</v>
      </c>
      <c r="BA24" s="187">
        <v>1.1960005740802756E-4</v>
      </c>
      <c r="BB24" s="187">
        <v>3.0317613089509143E-2</v>
      </c>
      <c r="BC24" s="187">
        <v>1.6087132677137204E-4</v>
      </c>
      <c r="BD24" s="187">
        <v>2.6668067944456853E-3</v>
      </c>
      <c r="BE24" s="187">
        <v>2.4169083575024169E-4</v>
      </c>
      <c r="BF24" s="187">
        <v>8.1052915975143771E-4</v>
      </c>
      <c r="BG24" s="187">
        <v>2.9888983774551663E-3</v>
      </c>
      <c r="BH24" s="187">
        <v>1.5004653849857174E-3</v>
      </c>
      <c r="BI24" s="187">
        <v>6.097251155937198E-4</v>
      </c>
      <c r="BJ24" s="187">
        <v>0</v>
      </c>
      <c r="BK24" s="187">
        <v>6.4669109721922824E-4</v>
      </c>
      <c r="BL24" s="187">
        <v>3.6256514842510762E-4</v>
      </c>
      <c r="BM24" s="187">
        <v>0.12503584743332377</v>
      </c>
      <c r="BN24" s="187">
        <v>4.6831095847642837E-4</v>
      </c>
      <c r="BO24" s="188">
        <v>9.9894317754458568E-3</v>
      </c>
    </row>
    <row r="25" spans="1:67" s="138" customFormat="1" ht="10.9" customHeight="1" x14ac:dyDescent="0.2">
      <c r="A25" s="193" t="s">
        <v>253</v>
      </c>
      <c r="B25" s="194" t="s">
        <v>478</v>
      </c>
      <c r="C25" s="195">
        <v>2.3212627669452181E-2</v>
      </c>
      <c r="D25" s="195">
        <v>1.5612239996156986E-3</v>
      </c>
      <c r="E25" s="195">
        <v>2.4123004779511227E-3</v>
      </c>
      <c r="F25" s="195">
        <v>3.1276351092372555E-2</v>
      </c>
      <c r="G25" s="195">
        <v>1.835236541598695E-3</v>
      </c>
      <c r="H25" s="195">
        <v>6.3155520469155299E-4</v>
      </c>
      <c r="I25" s="195">
        <v>0</v>
      </c>
      <c r="J25" s="195">
        <v>0</v>
      </c>
      <c r="K25" s="195">
        <v>1.415360269027249E-2</v>
      </c>
      <c r="L25" s="195">
        <v>9.0384082908112808E-3</v>
      </c>
      <c r="M25" s="195">
        <v>1.2655197181653385E-3</v>
      </c>
      <c r="N25" s="195">
        <v>1.1764000274179176E-2</v>
      </c>
      <c r="O25" s="195">
        <v>2.3903545622584441E-2</v>
      </c>
      <c r="P25" s="195">
        <v>8.7147968076323277E-4</v>
      </c>
      <c r="Q25" s="195">
        <v>0</v>
      </c>
      <c r="R25" s="195">
        <v>3.2599837000814994E-3</v>
      </c>
      <c r="S25" s="195">
        <v>6.3002047566545908E-4</v>
      </c>
      <c r="T25" s="195">
        <v>1.0604453870625663E-2</v>
      </c>
      <c r="U25" s="195">
        <v>9.7172796869460167E-4</v>
      </c>
      <c r="V25" s="195">
        <v>4.5951035781544259E-3</v>
      </c>
      <c r="W25" s="195">
        <v>6.6555740432612314E-4</v>
      </c>
      <c r="X25" s="195">
        <v>4.5129748025573525E-3</v>
      </c>
      <c r="Y25" s="195">
        <v>3.773268489015596E-4</v>
      </c>
      <c r="Z25" s="195">
        <v>1.8925974268133507E-2</v>
      </c>
      <c r="AA25" s="195">
        <v>0</v>
      </c>
      <c r="AB25" s="195">
        <v>1.7835909631391202E-3</v>
      </c>
      <c r="AC25" s="195">
        <v>0</v>
      </c>
      <c r="AD25" s="195">
        <v>0</v>
      </c>
      <c r="AE25" s="195">
        <v>3.1104199066874028E-3</v>
      </c>
      <c r="AF25" s="195">
        <v>0</v>
      </c>
      <c r="AG25" s="195">
        <v>0</v>
      </c>
      <c r="AH25" s="195">
        <v>0</v>
      </c>
      <c r="AI25" s="195">
        <v>1.0035122930255895E-3</v>
      </c>
      <c r="AJ25" s="195">
        <v>1.1545122185876468E-3</v>
      </c>
      <c r="AK25" s="195">
        <v>0</v>
      </c>
      <c r="AL25" s="195">
        <v>1.5323322096230462E-4</v>
      </c>
      <c r="AM25" s="195">
        <v>1.567398119122257E-3</v>
      </c>
      <c r="AN25" s="195">
        <v>1.5261350629530714E-3</v>
      </c>
      <c r="AO25" s="195">
        <v>1.786862983346437E-5</v>
      </c>
      <c r="AP25" s="195">
        <v>1.5969503399958789E-3</v>
      </c>
      <c r="AQ25" s="195">
        <v>0</v>
      </c>
      <c r="AR25" s="195">
        <v>0</v>
      </c>
      <c r="AS25" s="195">
        <v>0</v>
      </c>
      <c r="AT25" s="195">
        <v>4.6420945130442855E-5</v>
      </c>
      <c r="AU25" s="195">
        <v>5.7244625365729547E-4</v>
      </c>
      <c r="AV25" s="195">
        <v>7.2224160209892257E-3</v>
      </c>
      <c r="AW25" s="195">
        <v>1.3427561837455831E-3</v>
      </c>
      <c r="AX25" s="195">
        <v>1.2011651301762709E-5</v>
      </c>
      <c r="AY25" s="195">
        <v>8.0320764860960874E-4</v>
      </c>
      <c r="AZ25" s="195">
        <v>4.1684035014589413E-4</v>
      </c>
      <c r="BA25" s="195">
        <v>2.8704013777926615E-4</v>
      </c>
      <c r="BB25" s="195">
        <v>1.0587102983638113E-3</v>
      </c>
      <c r="BC25" s="195">
        <v>1.3703853762005768E-4</v>
      </c>
      <c r="BD25" s="195">
        <v>1.4713416796941711E-3</v>
      </c>
      <c r="BE25" s="195">
        <v>2.366903357002367E-3</v>
      </c>
      <c r="BF25" s="195">
        <v>3.9754525454475283E-3</v>
      </c>
      <c r="BG25" s="195">
        <v>2.2772559066325079E-3</v>
      </c>
      <c r="BH25" s="195">
        <v>9.5484160862727477E-4</v>
      </c>
      <c r="BI25" s="195">
        <v>6.6053554189319651E-4</v>
      </c>
      <c r="BJ25" s="195">
        <v>2.8655418591437957E-3</v>
      </c>
      <c r="BK25" s="195">
        <v>5.9280017245095921E-4</v>
      </c>
      <c r="BL25" s="195">
        <v>1.0423748017221845E-3</v>
      </c>
      <c r="BM25" s="195">
        <v>0.30714080871809579</v>
      </c>
      <c r="BN25" s="195">
        <v>3.9025913206369028E-4</v>
      </c>
      <c r="BO25" s="196">
        <v>4.0412351176072015E-3</v>
      </c>
    </row>
    <row r="26" spans="1:67" s="138" customFormat="1" ht="10.9" customHeight="1" x14ac:dyDescent="0.2">
      <c r="A26" s="175" t="s">
        <v>254</v>
      </c>
      <c r="B26" s="186" t="s">
        <v>479</v>
      </c>
      <c r="C26" s="187">
        <v>0</v>
      </c>
      <c r="D26" s="187">
        <v>1.4411298457991066E-4</v>
      </c>
      <c r="E26" s="187">
        <v>0</v>
      </c>
      <c r="F26" s="187">
        <v>3.0663089306247603E-4</v>
      </c>
      <c r="G26" s="187">
        <v>0</v>
      </c>
      <c r="H26" s="187">
        <v>3.157776023457765E-4</v>
      </c>
      <c r="I26" s="187">
        <v>6.5120065120065124E-4</v>
      </c>
      <c r="J26" s="187">
        <v>3.6023054755043225E-4</v>
      </c>
      <c r="K26" s="187">
        <v>5.4299985163938479E-3</v>
      </c>
      <c r="L26" s="187">
        <v>3.1710243529396252E-3</v>
      </c>
      <c r="M26" s="187">
        <v>5.3357047576700753E-3</v>
      </c>
      <c r="N26" s="187">
        <v>7.3514291589553771E-3</v>
      </c>
      <c r="O26" s="187">
        <v>1.008233910267182E-3</v>
      </c>
      <c r="P26" s="187">
        <v>9.1734703238235019E-5</v>
      </c>
      <c r="Q26" s="187">
        <v>0</v>
      </c>
      <c r="R26" s="187">
        <v>3.2599837000814994E-3</v>
      </c>
      <c r="S26" s="187">
        <v>6.3002047566545908E-4</v>
      </c>
      <c r="T26" s="187">
        <v>3.1813361611876989E-3</v>
      </c>
      <c r="U26" s="187">
        <v>1.444460494005489E-4</v>
      </c>
      <c r="V26" s="187">
        <v>8.1355932203389832E-3</v>
      </c>
      <c r="W26" s="187">
        <v>3.9267886855241262E-2</v>
      </c>
      <c r="X26" s="187">
        <v>1.8804061677322301E-4</v>
      </c>
      <c r="Y26" s="187">
        <v>4.1925205433506628E-5</v>
      </c>
      <c r="Z26" s="187">
        <v>3.3097147119149728E-3</v>
      </c>
      <c r="AA26" s="187">
        <v>0</v>
      </c>
      <c r="AB26" s="187">
        <v>2.9726516052318666E-4</v>
      </c>
      <c r="AC26" s="187">
        <v>0</v>
      </c>
      <c r="AD26" s="187">
        <v>0</v>
      </c>
      <c r="AE26" s="187">
        <v>2.8276544606249118E-4</v>
      </c>
      <c r="AF26" s="187">
        <v>0</v>
      </c>
      <c r="AG26" s="187">
        <v>0</v>
      </c>
      <c r="AH26" s="187">
        <v>0</v>
      </c>
      <c r="AI26" s="187">
        <v>1.0035122930255895E-3</v>
      </c>
      <c r="AJ26" s="187">
        <v>2.1807453017766661E-3</v>
      </c>
      <c r="AK26" s="187">
        <v>0</v>
      </c>
      <c r="AL26" s="187">
        <v>6.1293288384921848E-4</v>
      </c>
      <c r="AM26" s="187">
        <v>6.269592476489028E-3</v>
      </c>
      <c r="AN26" s="187">
        <v>2.6707363601678751E-3</v>
      </c>
      <c r="AO26" s="187">
        <v>5.0032163533700238E-4</v>
      </c>
      <c r="AP26" s="187">
        <v>5.6665979806305375E-4</v>
      </c>
      <c r="AQ26" s="187">
        <v>3.359713304464686E-4</v>
      </c>
      <c r="AR26" s="187">
        <v>2.4479804161566709E-4</v>
      </c>
      <c r="AS26" s="187">
        <v>2.0495803240288893E-3</v>
      </c>
      <c r="AT26" s="187">
        <v>2.6924148175656855E-3</v>
      </c>
      <c r="AU26" s="187">
        <v>2.4169952932196924E-3</v>
      </c>
      <c r="AV26" s="187">
        <v>5.4487478688959529E-3</v>
      </c>
      <c r="AW26" s="187">
        <v>1.4081272084805654E-2</v>
      </c>
      <c r="AX26" s="187">
        <v>6.0058256508813552E-5</v>
      </c>
      <c r="AY26" s="187">
        <v>1.8784695007805364E-3</v>
      </c>
      <c r="AZ26" s="187">
        <v>6.2526052521884121E-3</v>
      </c>
      <c r="BA26" s="187">
        <v>6.1235229392910106E-3</v>
      </c>
      <c r="BB26" s="187">
        <v>2.6756496631376324E-2</v>
      </c>
      <c r="BC26" s="187">
        <v>4.6652684763697893E-3</v>
      </c>
      <c r="BD26" s="187">
        <v>8.0661052797519738E-3</v>
      </c>
      <c r="BE26" s="187">
        <v>2.9752975297529754E-3</v>
      </c>
      <c r="BF26" s="187">
        <v>1.3894785595738933E-3</v>
      </c>
      <c r="BG26" s="187">
        <v>3.1241104469114718E-2</v>
      </c>
      <c r="BH26" s="187">
        <v>3.0972173187405719E-3</v>
      </c>
      <c r="BI26" s="187">
        <v>4.5729383669528988E-4</v>
      </c>
      <c r="BJ26" s="187">
        <v>4.1995010004693562E-4</v>
      </c>
      <c r="BK26" s="187">
        <v>7.0597111446432425E-3</v>
      </c>
      <c r="BL26" s="187">
        <v>3.2177656922728302E-3</v>
      </c>
      <c r="BM26" s="187">
        <v>0</v>
      </c>
      <c r="BN26" s="187">
        <v>7.8051826412738062E-5</v>
      </c>
      <c r="BO26" s="188">
        <v>3.2954294809034086E-3</v>
      </c>
    </row>
    <row r="27" spans="1:67" s="138" customFormat="1" ht="10.9" customHeight="1" x14ac:dyDescent="0.2">
      <c r="A27" s="175" t="s">
        <v>255</v>
      </c>
      <c r="B27" s="186" t="s">
        <v>480</v>
      </c>
      <c r="C27" s="187">
        <v>7.6137418755803155E-2</v>
      </c>
      <c r="D27" s="187">
        <v>7.2272661766825189E-2</v>
      </c>
      <c r="E27" s="187">
        <v>0</v>
      </c>
      <c r="F27" s="187">
        <v>6.1326178612495206E-4</v>
      </c>
      <c r="G27" s="187">
        <v>1.0195758564437195E-4</v>
      </c>
      <c r="H27" s="187">
        <v>0</v>
      </c>
      <c r="I27" s="187">
        <v>0</v>
      </c>
      <c r="J27" s="187">
        <v>0</v>
      </c>
      <c r="K27" s="187">
        <v>0</v>
      </c>
      <c r="L27" s="187">
        <v>1.3185132444655407E-5</v>
      </c>
      <c r="M27" s="187">
        <v>0</v>
      </c>
      <c r="N27" s="187">
        <v>0</v>
      </c>
      <c r="O27" s="187">
        <v>4.2009746261132585E-5</v>
      </c>
      <c r="P27" s="187">
        <v>0</v>
      </c>
      <c r="Q27" s="187">
        <v>0</v>
      </c>
      <c r="R27" s="187">
        <v>0</v>
      </c>
      <c r="S27" s="187">
        <v>0</v>
      </c>
      <c r="T27" s="187">
        <v>0</v>
      </c>
      <c r="U27" s="187">
        <v>0</v>
      </c>
      <c r="V27" s="187">
        <v>0</v>
      </c>
      <c r="W27" s="187">
        <v>0</v>
      </c>
      <c r="X27" s="187">
        <v>0.29813839789394508</v>
      </c>
      <c r="Y27" s="187">
        <v>1.2577561630051988E-3</v>
      </c>
      <c r="Z27" s="187">
        <v>1.4450867052023121E-3</v>
      </c>
      <c r="AA27" s="187">
        <v>0</v>
      </c>
      <c r="AB27" s="187">
        <v>0</v>
      </c>
      <c r="AC27" s="187">
        <v>0</v>
      </c>
      <c r="AD27" s="187">
        <v>0</v>
      </c>
      <c r="AE27" s="187">
        <v>0</v>
      </c>
      <c r="AF27" s="187">
        <v>0</v>
      </c>
      <c r="AG27" s="187">
        <v>0</v>
      </c>
      <c r="AH27" s="187">
        <v>0</v>
      </c>
      <c r="AI27" s="187">
        <v>0</v>
      </c>
      <c r="AJ27" s="187">
        <v>0</v>
      </c>
      <c r="AK27" s="187">
        <v>0</v>
      </c>
      <c r="AL27" s="187">
        <v>0</v>
      </c>
      <c r="AM27" s="187">
        <v>0</v>
      </c>
      <c r="AN27" s="187">
        <v>0</v>
      </c>
      <c r="AO27" s="187">
        <v>0</v>
      </c>
      <c r="AP27" s="187">
        <v>0</v>
      </c>
      <c r="AQ27" s="187">
        <v>3.2352794783734008E-4</v>
      </c>
      <c r="AR27" s="187">
        <v>1.2239902080783354E-4</v>
      </c>
      <c r="AS27" s="187">
        <v>9.7599063048994734E-5</v>
      </c>
      <c r="AT27" s="187">
        <v>0</v>
      </c>
      <c r="AU27" s="187">
        <v>0</v>
      </c>
      <c r="AV27" s="187">
        <v>0</v>
      </c>
      <c r="AW27" s="187">
        <v>0</v>
      </c>
      <c r="AX27" s="187">
        <v>0</v>
      </c>
      <c r="AY27" s="187">
        <v>0</v>
      </c>
      <c r="AZ27" s="187">
        <v>0</v>
      </c>
      <c r="BA27" s="187">
        <v>0</v>
      </c>
      <c r="BB27" s="187">
        <v>0</v>
      </c>
      <c r="BC27" s="187">
        <v>0</v>
      </c>
      <c r="BD27" s="187">
        <v>0</v>
      </c>
      <c r="BE27" s="187">
        <v>0</v>
      </c>
      <c r="BF27" s="187">
        <v>0</v>
      </c>
      <c r="BG27" s="187">
        <v>0</v>
      </c>
      <c r="BH27" s="187">
        <v>0</v>
      </c>
      <c r="BI27" s="187">
        <v>0</v>
      </c>
      <c r="BJ27" s="187">
        <v>0</v>
      </c>
      <c r="BK27" s="187">
        <v>1.0778184953653804E-4</v>
      </c>
      <c r="BL27" s="187">
        <v>2.2660321776569228E-4</v>
      </c>
      <c r="BM27" s="187">
        <v>0</v>
      </c>
      <c r="BN27" s="187">
        <v>9.3662191695285675E-4</v>
      </c>
      <c r="BO27" s="188">
        <v>2.5976251644342749E-3</v>
      </c>
    </row>
    <row r="28" spans="1:67" s="138" customFormat="1" ht="10.9" customHeight="1" x14ac:dyDescent="0.2">
      <c r="A28" s="175" t="s">
        <v>256</v>
      </c>
      <c r="B28" s="186" t="s">
        <v>481</v>
      </c>
      <c r="C28" s="187">
        <v>1.5475085112968121E-3</v>
      </c>
      <c r="D28" s="187">
        <v>4.8277849834270064E-3</v>
      </c>
      <c r="E28" s="187">
        <v>9.1306700333663993E-4</v>
      </c>
      <c r="F28" s="187">
        <v>1.1498658489842851E-3</v>
      </c>
      <c r="G28" s="187">
        <v>1.0195758564437195E-4</v>
      </c>
      <c r="H28" s="187">
        <v>7.5561069132739375E-4</v>
      </c>
      <c r="I28" s="187">
        <v>0</v>
      </c>
      <c r="J28" s="187">
        <v>2.4015369836695484E-4</v>
      </c>
      <c r="K28" s="187">
        <v>5.4497799317541167E-3</v>
      </c>
      <c r="L28" s="187">
        <v>4.0610207929538652E-3</v>
      </c>
      <c r="M28" s="187">
        <v>0</v>
      </c>
      <c r="N28" s="187">
        <v>7.3085886626910682E-3</v>
      </c>
      <c r="O28" s="187">
        <v>6.9316081330868763E-3</v>
      </c>
      <c r="P28" s="187">
        <v>1.3760205485735253E-3</v>
      </c>
      <c r="Q28" s="187">
        <v>9.1324200913242004E-3</v>
      </c>
      <c r="R28" s="187">
        <v>0</v>
      </c>
      <c r="S28" s="187">
        <v>1.1812883918727358E-3</v>
      </c>
      <c r="T28" s="187">
        <v>3.1813361611876989E-3</v>
      </c>
      <c r="U28" s="187">
        <v>2.9138707601801636E-2</v>
      </c>
      <c r="V28" s="187">
        <v>6.6290018832391717E-3</v>
      </c>
      <c r="W28" s="187">
        <v>1.6638935108153079E-3</v>
      </c>
      <c r="X28" s="187">
        <v>0.12777359909740504</v>
      </c>
      <c r="Y28" s="187">
        <v>0.27968304544692268</v>
      </c>
      <c r="Z28" s="187">
        <v>0.11318292000745851</v>
      </c>
      <c r="AA28" s="187">
        <v>0</v>
      </c>
      <c r="AB28" s="187">
        <v>0.15115933412604043</v>
      </c>
      <c r="AC28" s="187">
        <v>0</v>
      </c>
      <c r="AD28" s="187">
        <v>0</v>
      </c>
      <c r="AE28" s="187">
        <v>4.1000989679061215E-3</v>
      </c>
      <c r="AF28" s="187">
        <v>0</v>
      </c>
      <c r="AG28" s="187">
        <v>7.3909830007390983E-4</v>
      </c>
      <c r="AH28" s="187">
        <v>0</v>
      </c>
      <c r="AI28" s="187">
        <v>3.6795450744271617E-3</v>
      </c>
      <c r="AJ28" s="187">
        <v>6.542235905329998E-3</v>
      </c>
      <c r="AK28" s="187">
        <v>4.7846889952153108E-3</v>
      </c>
      <c r="AL28" s="187">
        <v>3.0646644192460926E-3</v>
      </c>
      <c r="AM28" s="187">
        <v>4.7021943573667714E-3</v>
      </c>
      <c r="AN28" s="187">
        <v>3.8153376573826786E-4</v>
      </c>
      <c r="AO28" s="187">
        <v>2.1442355800157243E-4</v>
      </c>
      <c r="AP28" s="187">
        <v>5.1514527096641256E-4</v>
      </c>
      <c r="AQ28" s="187">
        <v>5.8483898262903788E-4</v>
      </c>
      <c r="AR28" s="187">
        <v>8.9759281925744596E-4</v>
      </c>
      <c r="AS28" s="187">
        <v>0</v>
      </c>
      <c r="AT28" s="187">
        <v>5.8490390864357998E-3</v>
      </c>
      <c r="AU28" s="187">
        <v>5.9152779544587204E-3</v>
      </c>
      <c r="AV28" s="187">
        <v>0</v>
      </c>
      <c r="AW28" s="187">
        <v>0</v>
      </c>
      <c r="AX28" s="187">
        <v>0</v>
      </c>
      <c r="AY28" s="187">
        <v>1.0363969659478821E-4</v>
      </c>
      <c r="AZ28" s="187">
        <v>0</v>
      </c>
      <c r="BA28" s="187">
        <v>0</v>
      </c>
      <c r="BB28" s="187">
        <v>1.9249278152069297E-4</v>
      </c>
      <c r="BC28" s="187">
        <v>8.3414762029600321E-5</v>
      </c>
      <c r="BD28" s="187">
        <v>1.0772323012046611E-3</v>
      </c>
      <c r="BE28" s="187">
        <v>1.1001100110011001E-3</v>
      </c>
      <c r="BF28" s="187">
        <v>3.4736963989347332E-4</v>
      </c>
      <c r="BG28" s="187">
        <v>0</v>
      </c>
      <c r="BH28" s="187">
        <v>2.0059697660236865E-4</v>
      </c>
      <c r="BI28" s="187">
        <v>5.0810426299476652E-5</v>
      </c>
      <c r="BJ28" s="187">
        <v>1.7292062943109114E-4</v>
      </c>
      <c r="BK28" s="187">
        <v>5.3890924768269029E-4</v>
      </c>
      <c r="BL28" s="187">
        <v>2.2207115341037844E-3</v>
      </c>
      <c r="BM28" s="187">
        <v>0</v>
      </c>
      <c r="BN28" s="187">
        <v>2.8879175772713083E-3</v>
      </c>
      <c r="BO28" s="188">
        <v>6.8820405242220216E-3</v>
      </c>
    </row>
    <row r="29" spans="1:67" s="138" customFormat="1" ht="10.9" customHeight="1" x14ac:dyDescent="0.2">
      <c r="A29" s="175" t="s">
        <v>257</v>
      </c>
      <c r="B29" s="186" t="s">
        <v>482</v>
      </c>
      <c r="C29" s="187">
        <v>4.4877746827607555E-2</v>
      </c>
      <c r="D29" s="187">
        <v>9.0550991977710518E-3</v>
      </c>
      <c r="E29" s="187">
        <v>7.8907024979709625E-3</v>
      </c>
      <c r="F29" s="187">
        <v>3.2962821004216172E-2</v>
      </c>
      <c r="G29" s="187">
        <v>6.1174551386623159E-4</v>
      </c>
      <c r="H29" s="187">
        <v>6.2027743317920377E-3</v>
      </c>
      <c r="I29" s="187">
        <v>1.9536019536019536E-3</v>
      </c>
      <c r="J29" s="187">
        <v>3.4101825168107586E-2</v>
      </c>
      <c r="K29" s="187">
        <v>1.2264477523366796E-3</v>
      </c>
      <c r="L29" s="187">
        <v>1.2525875822422635E-4</v>
      </c>
      <c r="M29" s="187">
        <v>3.4203235626090231E-5</v>
      </c>
      <c r="N29" s="187">
        <v>3.3929673041332509E-3</v>
      </c>
      <c r="O29" s="187">
        <v>3.6548479247185345E-3</v>
      </c>
      <c r="P29" s="187">
        <v>1.0090817356205853E-3</v>
      </c>
      <c r="Q29" s="187">
        <v>0.15525114155251141</v>
      </c>
      <c r="R29" s="187">
        <v>4.8084759576202118E-2</v>
      </c>
      <c r="S29" s="187">
        <v>2.8902189321152936E-2</v>
      </c>
      <c r="T29" s="187">
        <v>2.3329798515376459E-2</v>
      </c>
      <c r="U29" s="187">
        <v>6.9071474531535197E-3</v>
      </c>
      <c r="V29" s="187">
        <v>1.5743879472693033E-2</v>
      </c>
      <c r="W29" s="187">
        <v>3.1613976705490848E-2</v>
      </c>
      <c r="X29" s="187">
        <v>3.0086498683715682E-3</v>
      </c>
      <c r="Y29" s="187">
        <v>5.7018279389569005E-3</v>
      </c>
      <c r="Z29" s="187">
        <v>0.1151407794145068</v>
      </c>
      <c r="AA29" s="187">
        <v>2.3474178403755869E-3</v>
      </c>
      <c r="AB29" s="187">
        <v>5.3507728894173602E-3</v>
      </c>
      <c r="AC29" s="187">
        <v>0</v>
      </c>
      <c r="AD29" s="187">
        <v>0</v>
      </c>
      <c r="AE29" s="187">
        <v>8.0588152127809981E-3</v>
      </c>
      <c r="AF29" s="187">
        <v>0</v>
      </c>
      <c r="AG29" s="187">
        <v>7.3909830007390983E-4</v>
      </c>
      <c r="AH29" s="187">
        <v>0</v>
      </c>
      <c r="AI29" s="187">
        <v>6.5228299046663323E-3</v>
      </c>
      <c r="AJ29" s="187">
        <v>2.8862805464691167E-3</v>
      </c>
      <c r="AK29" s="187">
        <v>4.7846889952153108E-3</v>
      </c>
      <c r="AL29" s="187">
        <v>1.1032791909285933E-2</v>
      </c>
      <c r="AM29" s="187">
        <v>4.2319749216300939E-2</v>
      </c>
      <c r="AN29" s="187">
        <v>3.8153376573826786E-4</v>
      </c>
      <c r="AO29" s="187">
        <v>5.4678007290400975E-3</v>
      </c>
      <c r="AP29" s="187">
        <v>7.9847516999793939E-3</v>
      </c>
      <c r="AQ29" s="187">
        <v>2.3891294609526652E-3</v>
      </c>
      <c r="AR29" s="187">
        <v>1.6727866177070584E-3</v>
      </c>
      <c r="AS29" s="187">
        <v>9.7599063048994734E-5</v>
      </c>
      <c r="AT29" s="187">
        <v>1.9961006406090426E-3</v>
      </c>
      <c r="AU29" s="187">
        <v>8.586693804859432E-3</v>
      </c>
      <c r="AV29" s="187">
        <v>1.4739624532631073E-5</v>
      </c>
      <c r="AW29" s="187">
        <v>1.7667844522968198E-5</v>
      </c>
      <c r="AX29" s="187">
        <v>6.0058256508813552E-5</v>
      </c>
      <c r="AY29" s="187">
        <v>2.9796412771001613E-4</v>
      </c>
      <c r="AZ29" s="187">
        <v>8.3368070029178826E-4</v>
      </c>
      <c r="BA29" s="187">
        <v>7.1760034444816537E-5</v>
      </c>
      <c r="BB29" s="187">
        <v>3.1761308950914342E-3</v>
      </c>
      <c r="BC29" s="187">
        <v>6.61359898948974E-4</v>
      </c>
      <c r="BD29" s="187">
        <v>8.6704063267692227E-4</v>
      </c>
      <c r="BE29" s="187">
        <v>0.14583124979164583</v>
      </c>
      <c r="BF29" s="187">
        <v>6.5228299046663323E-3</v>
      </c>
      <c r="BG29" s="187">
        <v>2.7754056362083689E-3</v>
      </c>
      <c r="BH29" s="187">
        <v>4.6698976153031419E-3</v>
      </c>
      <c r="BI29" s="187">
        <v>3.0994360042680756E-3</v>
      </c>
      <c r="BJ29" s="187">
        <v>2.1985622884810158E-3</v>
      </c>
      <c r="BK29" s="187">
        <v>2.586764388876913E-3</v>
      </c>
      <c r="BL29" s="187">
        <v>1.5952866530704737E-2</v>
      </c>
      <c r="BM29" s="187">
        <v>9.4637223974763408E-3</v>
      </c>
      <c r="BN29" s="187">
        <v>3.1220730565095223E-3</v>
      </c>
      <c r="BO29" s="188">
        <v>1.1169629525017018E-2</v>
      </c>
    </row>
    <row r="30" spans="1:67" s="138" customFormat="1" ht="10.9" customHeight="1" x14ac:dyDescent="0.2">
      <c r="A30" s="175" t="s">
        <v>258</v>
      </c>
      <c r="B30" s="186" t="s">
        <v>483</v>
      </c>
      <c r="C30" s="187">
        <v>1.5165583410708759E-2</v>
      </c>
      <c r="D30" s="187">
        <v>1.1216793966469712E-2</v>
      </c>
      <c r="E30" s="187">
        <v>3.8326269275858961E-3</v>
      </c>
      <c r="F30" s="187">
        <v>1.0348792640858567E-2</v>
      </c>
      <c r="G30" s="187">
        <v>1.366231647634584E-2</v>
      </c>
      <c r="H30" s="187">
        <v>7.4636291868726737E-2</v>
      </c>
      <c r="I30" s="187">
        <v>9.6052096052096046E-3</v>
      </c>
      <c r="J30" s="187">
        <v>9.7142170989433244E-2</v>
      </c>
      <c r="K30" s="187">
        <v>3.8771574106127291E-3</v>
      </c>
      <c r="L30" s="187">
        <v>3.8105032765054126E-3</v>
      </c>
      <c r="M30" s="187">
        <v>1.9495844306871429E-3</v>
      </c>
      <c r="N30" s="187">
        <v>1.0461649187744192E-2</v>
      </c>
      <c r="O30" s="187">
        <v>4.0329356410687281E-3</v>
      </c>
      <c r="P30" s="187">
        <v>1.3530868727639665E-2</v>
      </c>
      <c r="Q30" s="187">
        <v>1.8264840182648401E-2</v>
      </c>
      <c r="R30" s="187">
        <v>4.0749796251018742E-3</v>
      </c>
      <c r="S30" s="187">
        <v>7.4027405890691447E-3</v>
      </c>
      <c r="T30" s="187">
        <v>4.2417815482502655E-3</v>
      </c>
      <c r="U30" s="187">
        <v>9.6647538508003623E-3</v>
      </c>
      <c r="V30" s="187">
        <v>7.0809792843691145E-3</v>
      </c>
      <c r="W30" s="187">
        <v>2.9950083194675539E-3</v>
      </c>
      <c r="X30" s="187">
        <v>2.4727341105678827E-2</v>
      </c>
      <c r="Y30" s="187">
        <v>0.26362569176588968</v>
      </c>
      <c r="Z30" s="187">
        <v>6.4329666231586801E-3</v>
      </c>
      <c r="AA30" s="187">
        <v>6.3380281690140844E-2</v>
      </c>
      <c r="AB30" s="187">
        <v>3.7158145065398335E-3</v>
      </c>
      <c r="AC30" s="187">
        <v>0</v>
      </c>
      <c r="AD30" s="187">
        <v>0</v>
      </c>
      <c r="AE30" s="187">
        <v>2.3752297469249256E-2</v>
      </c>
      <c r="AF30" s="187">
        <v>0</v>
      </c>
      <c r="AG30" s="187">
        <v>7.3909830007390983E-3</v>
      </c>
      <c r="AH30" s="187">
        <v>0</v>
      </c>
      <c r="AI30" s="187">
        <v>4.3485532697775551E-3</v>
      </c>
      <c r="AJ30" s="187">
        <v>2.1166057340773524E-3</v>
      </c>
      <c r="AK30" s="187">
        <v>0</v>
      </c>
      <c r="AL30" s="187">
        <v>2.2984983144345695E-3</v>
      </c>
      <c r="AM30" s="187">
        <v>4.7021943573667714E-3</v>
      </c>
      <c r="AN30" s="187">
        <v>1.2209080503624571E-2</v>
      </c>
      <c r="AO30" s="187">
        <v>7.6656421985562143E-3</v>
      </c>
      <c r="AP30" s="187">
        <v>9.9423037296517622E-3</v>
      </c>
      <c r="AQ30" s="187">
        <v>4.1187596436215224E-2</v>
      </c>
      <c r="AR30" s="187">
        <v>1.4320685434516523E-2</v>
      </c>
      <c r="AS30" s="187">
        <v>4.7823540894007414E-2</v>
      </c>
      <c r="AT30" s="187">
        <v>5.1712932875313339E-2</v>
      </c>
      <c r="AU30" s="187">
        <v>1.8699910952804988E-2</v>
      </c>
      <c r="AV30" s="187">
        <v>6.4412159207597785E-3</v>
      </c>
      <c r="AW30" s="187">
        <v>1.2897526501766785E-3</v>
      </c>
      <c r="AX30" s="187">
        <v>9.3090297588660996E-4</v>
      </c>
      <c r="AY30" s="187">
        <v>6.8991650526943088E-2</v>
      </c>
      <c r="AZ30" s="187">
        <v>5.8357649020425173E-3</v>
      </c>
      <c r="BA30" s="187">
        <v>1.1481605511170646E-3</v>
      </c>
      <c r="BB30" s="187">
        <v>2.1174205967276227E-3</v>
      </c>
      <c r="BC30" s="187">
        <v>1.7147691794370694E-2</v>
      </c>
      <c r="BD30" s="187">
        <v>5.6489010916829785E-3</v>
      </c>
      <c r="BE30" s="187">
        <v>3.7670433710037671E-3</v>
      </c>
      <c r="BF30" s="187">
        <v>4.400015438650662E-3</v>
      </c>
      <c r="BG30" s="187">
        <v>7.0452604611443209E-3</v>
      </c>
      <c r="BH30" s="187">
        <v>3.9076291042141409E-3</v>
      </c>
      <c r="BI30" s="187">
        <v>5.0302322036481885E-3</v>
      </c>
      <c r="BJ30" s="187">
        <v>5.0394012005632273E-3</v>
      </c>
      <c r="BK30" s="187">
        <v>1.8538478120284543E-2</v>
      </c>
      <c r="BL30" s="187">
        <v>1.0650351234987537E-2</v>
      </c>
      <c r="BM30" s="187">
        <v>0</v>
      </c>
      <c r="BN30" s="187">
        <v>2.1464252263502966E-2</v>
      </c>
      <c r="BO30" s="188">
        <v>1.7339584348237281E-2</v>
      </c>
    </row>
    <row r="31" spans="1:67" s="138" customFormat="1" ht="10.9" customHeight="1" x14ac:dyDescent="0.2">
      <c r="A31" s="189" t="s">
        <v>259</v>
      </c>
      <c r="B31" s="190" t="s">
        <v>484</v>
      </c>
      <c r="C31" s="191">
        <v>2.7855153203342618E-3</v>
      </c>
      <c r="D31" s="191">
        <v>4.1072200605274537E-3</v>
      </c>
      <c r="E31" s="191">
        <v>1.2963296960952296E-3</v>
      </c>
      <c r="F31" s="191">
        <v>3.7562284400153314E-3</v>
      </c>
      <c r="G31" s="191">
        <v>5.6076672104404569E-3</v>
      </c>
      <c r="H31" s="191">
        <v>1.7807601217999323E-2</v>
      </c>
      <c r="I31" s="191">
        <v>1.4652014652014652E-3</v>
      </c>
      <c r="J31" s="191">
        <v>1.2007684918347742E-4</v>
      </c>
      <c r="K31" s="191">
        <v>2.8089609811582017E-3</v>
      </c>
      <c r="L31" s="191">
        <v>2.0707250504331316E-2</v>
      </c>
      <c r="M31" s="191">
        <v>2.086397373191504E-3</v>
      </c>
      <c r="N31" s="191">
        <v>1.4634313523887861E-2</v>
      </c>
      <c r="O31" s="191">
        <v>4.3017980171399767E-2</v>
      </c>
      <c r="P31" s="191">
        <v>4.5867351619117509E-5</v>
      </c>
      <c r="Q31" s="191">
        <v>4.5662100456621002E-3</v>
      </c>
      <c r="R31" s="191">
        <v>1.2224938875305624E-2</v>
      </c>
      <c r="S31" s="191">
        <v>4.8039061269491258E-3</v>
      </c>
      <c r="T31" s="191">
        <v>2.5450689289501591E-2</v>
      </c>
      <c r="U31" s="191">
        <v>1.7464840518430003E-3</v>
      </c>
      <c r="V31" s="191">
        <v>2.3804143126177024E-2</v>
      </c>
      <c r="W31" s="191">
        <v>4.5590682196339431E-2</v>
      </c>
      <c r="X31" s="191">
        <v>1.4949229033471231E-2</v>
      </c>
      <c r="Y31" s="191">
        <v>1.6350830119067584E-3</v>
      </c>
      <c r="Z31" s="191">
        <v>4.4424762259929147E-2</v>
      </c>
      <c r="AA31" s="191">
        <v>0</v>
      </c>
      <c r="AB31" s="191">
        <v>0.25178359096313913</v>
      </c>
      <c r="AC31" s="191">
        <v>0</v>
      </c>
      <c r="AD31" s="191">
        <v>0</v>
      </c>
      <c r="AE31" s="191">
        <v>3.2518026297186486E-3</v>
      </c>
      <c r="AF31" s="191">
        <v>0</v>
      </c>
      <c r="AG31" s="191">
        <v>0</v>
      </c>
      <c r="AH31" s="191">
        <v>0</v>
      </c>
      <c r="AI31" s="191">
        <v>2.007024586051179E-3</v>
      </c>
      <c r="AJ31" s="191">
        <v>1.2699634404464115E-2</v>
      </c>
      <c r="AK31" s="191">
        <v>3.3492822966507178E-2</v>
      </c>
      <c r="AL31" s="191">
        <v>1.9307385841250382E-2</v>
      </c>
      <c r="AM31" s="191">
        <v>7.5235109717868343E-2</v>
      </c>
      <c r="AN31" s="191">
        <v>2.2892025944296068E-3</v>
      </c>
      <c r="AO31" s="191">
        <v>1.0113644485740833E-2</v>
      </c>
      <c r="AP31" s="191">
        <v>1.6484648670925202E-2</v>
      </c>
      <c r="AQ31" s="191">
        <v>1.0539545069931809E-2</v>
      </c>
      <c r="AR31" s="191">
        <v>1.0485516115871073E-2</v>
      </c>
      <c r="AS31" s="191">
        <v>0</v>
      </c>
      <c r="AT31" s="191">
        <v>3.1009191347135829E-2</v>
      </c>
      <c r="AU31" s="191">
        <v>1.5901284823813765E-3</v>
      </c>
      <c r="AV31" s="191">
        <v>5.2227402927289435E-3</v>
      </c>
      <c r="AW31" s="191">
        <v>3.3215547703180212E-3</v>
      </c>
      <c r="AX31" s="191">
        <v>8.3480976547250835E-4</v>
      </c>
      <c r="AY31" s="191">
        <v>6.7365802786612341E-4</v>
      </c>
      <c r="AZ31" s="191">
        <v>0</v>
      </c>
      <c r="BA31" s="191">
        <v>1.9136009185284408E-4</v>
      </c>
      <c r="BB31" s="191">
        <v>5.2935514918190565E-3</v>
      </c>
      <c r="BC31" s="191">
        <v>4.468647965871446E-4</v>
      </c>
      <c r="BD31" s="191">
        <v>9.58999487657808E-4</v>
      </c>
      <c r="BE31" s="191">
        <v>9.1675834250091678E-4</v>
      </c>
      <c r="BF31" s="191">
        <v>2.7017638658381255E-4</v>
      </c>
      <c r="BG31" s="191">
        <v>3.2735553657842302E-3</v>
      </c>
      <c r="BH31" s="191">
        <v>2.4071637192284237E-3</v>
      </c>
      <c r="BI31" s="191">
        <v>1.9816066256795896E-3</v>
      </c>
      <c r="BJ31" s="191">
        <v>1.0622267236481313E-3</v>
      </c>
      <c r="BK31" s="191">
        <v>5.9280017245095925E-3</v>
      </c>
      <c r="BL31" s="191">
        <v>2.3113528212100613E-3</v>
      </c>
      <c r="BM31" s="191">
        <v>3.7854889589905363E-2</v>
      </c>
      <c r="BN31" s="191">
        <v>3.2781767093349986E-3</v>
      </c>
      <c r="BO31" s="192">
        <v>6.9625716647809949E-3</v>
      </c>
    </row>
    <row r="32" spans="1:67" s="138" customFormat="1" ht="10.9" customHeight="1" x14ac:dyDescent="0.2">
      <c r="A32" s="175" t="s">
        <v>260</v>
      </c>
      <c r="B32" s="186" t="s">
        <v>485</v>
      </c>
      <c r="C32" s="187">
        <v>2.4760136180748994E-3</v>
      </c>
      <c r="D32" s="187">
        <v>8.8869673824278235E-4</v>
      </c>
      <c r="E32" s="187">
        <v>3.2690053205879701E-4</v>
      </c>
      <c r="F32" s="187">
        <v>5.5960137983901877E-3</v>
      </c>
      <c r="G32" s="187">
        <v>8.1566068515497557E-4</v>
      </c>
      <c r="H32" s="187">
        <v>1.195443780309011E-3</v>
      </c>
      <c r="I32" s="187">
        <v>5.6980056980056983E-3</v>
      </c>
      <c r="J32" s="187">
        <v>4.0826128722382324E-3</v>
      </c>
      <c r="K32" s="187">
        <v>2.3737698432322834E-4</v>
      </c>
      <c r="L32" s="187">
        <v>2.9007291378241892E-4</v>
      </c>
      <c r="M32" s="187">
        <v>0</v>
      </c>
      <c r="N32" s="187">
        <v>2.4847487833299059E-4</v>
      </c>
      <c r="O32" s="187">
        <v>1.6803898504453034E-4</v>
      </c>
      <c r="P32" s="187">
        <v>0</v>
      </c>
      <c r="Q32" s="187">
        <v>0</v>
      </c>
      <c r="R32" s="187">
        <v>4.8899755501222494E-3</v>
      </c>
      <c r="S32" s="187">
        <v>3.9376279729091198E-4</v>
      </c>
      <c r="T32" s="187">
        <v>1.0604453870625664E-3</v>
      </c>
      <c r="U32" s="187">
        <v>0</v>
      </c>
      <c r="V32" s="187">
        <v>6.0263653483992466E-4</v>
      </c>
      <c r="W32" s="187">
        <v>3.3277870216306157E-4</v>
      </c>
      <c r="X32" s="187">
        <v>8.4618277547950354E-4</v>
      </c>
      <c r="Y32" s="187">
        <v>1.2577561630051988E-4</v>
      </c>
      <c r="Z32" s="187">
        <v>6.9923550251724785E-4</v>
      </c>
      <c r="AA32" s="187">
        <v>0</v>
      </c>
      <c r="AB32" s="187">
        <v>4.4589774078478004E-4</v>
      </c>
      <c r="AC32" s="187">
        <v>0</v>
      </c>
      <c r="AD32" s="187">
        <v>0</v>
      </c>
      <c r="AE32" s="187">
        <v>1.4138272303124558E-3</v>
      </c>
      <c r="AF32" s="187">
        <v>0</v>
      </c>
      <c r="AG32" s="187">
        <v>7.3909830007390983E-4</v>
      </c>
      <c r="AH32" s="187">
        <v>0</v>
      </c>
      <c r="AI32" s="187">
        <v>2.007024586051179E-3</v>
      </c>
      <c r="AJ32" s="187">
        <v>8.787120774805977E-3</v>
      </c>
      <c r="AK32" s="187">
        <v>4.7846889952153108E-3</v>
      </c>
      <c r="AL32" s="187">
        <v>1.3024823781795893E-2</v>
      </c>
      <c r="AM32" s="187">
        <v>4.7021943573667714E-3</v>
      </c>
      <c r="AN32" s="187">
        <v>4.5784051888592137E-3</v>
      </c>
      <c r="AO32" s="187">
        <v>2.3229218783503682E-4</v>
      </c>
      <c r="AP32" s="187">
        <v>2.0605810838656501E-4</v>
      </c>
      <c r="AQ32" s="187">
        <v>1.928724304414912E-3</v>
      </c>
      <c r="AR32" s="187">
        <v>3.141574867401061E-3</v>
      </c>
      <c r="AS32" s="187">
        <v>0</v>
      </c>
      <c r="AT32" s="187">
        <v>1.2997864636523999E-3</v>
      </c>
      <c r="AU32" s="187">
        <v>1.2084976466098461E-2</v>
      </c>
      <c r="AV32" s="187">
        <v>1.1791699626104858E-4</v>
      </c>
      <c r="AW32" s="187">
        <v>0</v>
      </c>
      <c r="AX32" s="187">
        <v>0</v>
      </c>
      <c r="AY32" s="187">
        <v>9.8457711765048803E-4</v>
      </c>
      <c r="AZ32" s="187">
        <v>4.1684035014589413E-4</v>
      </c>
      <c r="BA32" s="187">
        <v>2.152801033344496E-4</v>
      </c>
      <c r="BB32" s="187">
        <v>0</v>
      </c>
      <c r="BC32" s="187">
        <v>1.4955075192449772E-3</v>
      </c>
      <c r="BD32" s="187">
        <v>2.233286478107224E-4</v>
      </c>
      <c r="BE32" s="187">
        <v>1.0917758442510917E-3</v>
      </c>
      <c r="BF32" s="187">
        <v>1.466671812883554E-3</v>
      </c>
      <c r="BG32" s="187">
        <v>7.6857386848847142E-3</v>
      </c>
      <c r="BH32" s="187">
        <v>1.011008762075938E-2</v>
      </c>
      <c r="BI32" s="187">
        <v>1.2702606574869163E-3</v>
      </c>
      <c r="BJ32" s="187">
        <v>1.4821768236950668E-4</v>
      </c>
      <c r="BK32" s="187">
        <v>1.7784005173528778E-3</v>
      </c>
      <c r="BL32" s="187">
        <v>7.7045094040335371E-4</v>
      </c>
      <c r="BM32" s="187">
        <v>1.061084026383711E-2</v>
      </c>
      <c r="BN32" s="187">
        <v>3.1220730565095225E-4</v>
      </c>
      <c r="BO32" s="188">
        <v>1.3440369665704524E-3</v>
      </c>
    </row>
    <row r="33" spans="1:67" s="138" customFormat="1" ht="10.9" customHeight="1" x14ac:dyDescent="0.2">
      <c r="A33" s="175" t="s">
        <v>261</v>
      </c>
      <c r="B33" s="186" t="s">
        <v>486</v>
      </c>
      <c r="C33" s="187">
        <v>0</v>
      </c>
      <c r="D33" s="187">
        <v>1.681318153432291E-4</v>
      </c>
      <c r="E33" s="187">
        <v>5.6362160699792591E-6</v>
      </c>
      <c r="F33" s="187">
        <v>0</v>
      </c>
      <c r="G33" s="187">
        <v>1.0195758564437195E-4</v>
      </c>
      <c r="H33" s="187">
        <v>4.7366640351866469E-4</v>
      </c>
      <c r="I33" s="187">
        <v>0</v>
      </c>
      <c r="J33" s="187">
        <v>4.8030739673390974E-3</v>
      </c>
      <c r="K33" s="187">
        <v>9.890707680134513E-6</v>
      </c>
      <c r="L33" s="187">
        <v>1.9777698666983111E-5</v>
      </c>
      <c r="M33" s="187">
        <v>0</v>
      </c>
      <c r="N33" s="187">
        <v>3.4272397011446979E-5</v>
      </c>
      <c r="O33" s="187">
        <v>0</v>
      </c>
      <c r="P33" s="187">
        <v>0</v>
      </c>
      <c r="Q33" s="187">
        <v>0</v>
      </c>
      <c r="R33" s="187">
        <v>8.1499592502037486E-4</v>
      </c>
      <c r="S33" s="187">
        <v>3.1501023783272954E-4</v>
      </c>
      <c r="T33" s="187">
        <v>1.0604453870625664E-3</v>
      </c>
      <c r="U33" s="187">
        <v>3.9394377109240606E-5</v>
      </c>
      <c r="V33" s="187">
        <v>1.5065913370998117E-4</v>
      </c>
      <c r="W33" s="187">
        <v>3.3277870216306157E-4</v>
      </c>
      <c r="X33" s="187">
        <v>1.8804061677322301E-4</v>
      </c>
      <c r="Y33" s="187">
        <v>4.1925205433506628E-5</v>
      </c>
      <c r="Z33" s="187">
        <v>4.6615700167816523E-4</v>
      </c>
      <c r="AA33" s="187">
        <v>0</v>
      </c>
      <c r="AB33" s="187">
        <v>1.4863258026159333E-4</v>
      </c>
      <c r="AC33" s="187">
        <v>0</v>
      </c>
      <c r="AD33" s="187">
        <v>0</v>
      </c>
      <c r="AE33" s="187">
        <v>2.8276544606249118E-4</v>
      </c>
      <c r="AF33" s="187">
        <v>0</v>
      </c>
      <c r="AG33" s="187">
        <v>0</v>
      </c>
      <c r="AH33" s="187">
        <v>0</v>
      </c>
      <c r="AI33" s="187">
        <v>3.345040976751965E-4</v>
      </c>
      <c r="AJ33" s="187">
        <v>1.9241870309794111E-4</v>
      </c>
      <c r="AK33" s="187">
        <v>0</v>
      </c>
      <c r="AL33" s="187">
        <v>1.5323322096230462E-4</v>
      </c>
      <c r="AM33" s="187">
        <v>3.134796238244514E-3</v>
      </c>
      <c r="AN33" s="187">
        <v>0</v>
      </c>
      <c r="AO33" s="187">
        <v>0</v>
      </c>
      <c r="AP33" s="187">
        <v>0</v>
      </c>
      <c r="AQ33" s="187">
        <v>1.2443382609128466E-5</v>
      </c>
      <c r="AR33" s="187">
        <v>4.0799673602611176E-5</v>
      </c>
      <c r="AS33" s="187">
        <v>0</v>
      </c>
      <c r="AT33" s="187">
        <v>1.0212607928697429E-3</v>
      </c>
      <c r="AU33" s="187">
        <v>1.2721027859051011E-4</v>
      </c>
      <c r="AV33" s="187">
        <v>9.8264163550873819E-5</v>
      </c>
      <c r="AW33" s="187">
        <v>1.5901060070671379E-4</v>
      </c>
      <c r="AX33" s="187">
        <v>0</v>
      </c>
      <c r="AY33" s="187">
        <v>4.5342367260219842E-5</v>
      </c>
      <c r="AZ33" s="187">
        <v>6.2526052521884117E-4</v>
      </c>
      <c r="BA33" s="187">
        <v>2.6790412859398175E-3</v>
      </c>
      <c r="BB33" s="187">
        <v>9.6246390760346484E-5</v>
      </c>
      <c r="BC33" s="187">
        <v>1.4299673490788628E-4</v>
      </c>
      <c r="BD33" s="187">
        <v>4.3352031633846113E-4</v>
      </c>
      <c r="BE33" s="187">
        <v>4.1670833750041669E-5</v>
      </c>
      <c r="BF33" s="187">
        <v>3.859662665483037E-5</v>
      </c>
      <c r="BG33" s="187">
        <v>2.6330771420438374E-3</v>
      </c>
      <c r="BH33" s="187">
        <v>1.5245370221780017E-4</v>
      </c>
      <c r="BI33" s="187">
        <v>3.5567298409633656E-4</v>
      </c>
      <c r="BJ33" s="187">
        <v>2.4702947061584447E-5</v>
      </c>
      <c r="BK33" s="187">
        <v>2.6945462384134514E-4</v>
      </c>
      <c r="BL33" s="187">
        <v>7.7045094040335371E-4</v>
      </c>
      <c r="BM33" s="187">
        <v>0</v>
      </c>
      <c r="BN33" s="187">
        <v>1.0927255697783327E-3</v>
      </c>
      <c r="BO33" s="188">
        <v>1.8883163993138589E-4</v>
      </c>
    </row>
    <row r="34" spans="1:67" s="138" customFormat="1" ht="10.9" customHeight="1" x14ac:dyDescent="0.2">
      <c r="A34" s="175" t="s">
        <v>262</v>
      </c>
      <c r="B34" s="186" t="s">
        <v>487</v>
      </c>
      <c r="C34" s="187">
        <v>1.5475085112968121E-3</v>
      </c>
      <c r="D34" s="187">
        <v>1.5660277657683623E-2</v>
      </c>
      <c r="E34" s="187">
        <v>9.2997565154657774E-4</v>
      </c>
      <c r="F34" s="187">
        <v>4.0628593330778078E-3</v>
      </c>
      <c r="G34" s="187">
        <v>4.0783034257748778E-4</v>
      </c>
      <c r="H34" s="187">
        <v>5.63888575617458E-5</v>
      </c>
      <c r="I34" s="187">
        <v>2.0350020350020349E-3</v>
      </c>
      <c r="J34" s="187">
        <v>0</v>
      </c>
      <c r="K34" s="187">
        <v>5.6377033776766725E-4</v>
      </c>
      <c r="L34" s="187">
        <v>9.5592210223751695E-4</v>
      </c>
      <c r="M34" s="187">
        <v>0</v>
      </c>
      <c r="N34" s="187">
        <v>6.6831174172321615E-4</v>
      </c>
      <c r="O34" s="187">
        <v>1.0838514535372207E-2</v>
      </c>
      <c r="P34" s="187">
        <v>1.5594899550499953E-3</v>
      </c>
      <c r="Q34" s="187">
        <v>0</v>
      </c>
      <c r="R34" s="187">
        <v>8.1499592502037486E-4</v>
      </c>
      <c r="S34" s="187">
        <v>7.8752559458182385E-5</v>
      </c>
      <c r="T34" s="187">
        <v>1.6967126193001062E-2</v>
      </c>
      <c r="U34" s="187">
        <v>9.7172796869460167E-4</v>
      </c>
      <c r="V34" s="187">
        <v>0</v>
      </c>
      <c r="W34" s="187">
        <v>0</v>
      </c>
      <c r="X34" s="187">
        <v>1.7863858593456187E-3</v>
      </c>
      <c r="Y34" s="187">
        <v>2.3058862988428641E-3</v>
      </c>
      <c r="Z34" s="187">
        <v>9.2765243333954878E-3</v>
      </c>
      <c r="AA34" s="187">
        <v>0</v>
      </c>
      <c r="AB34" s="187">
        <v>5.3507728894173602E-3</v>
      </c>
      <c r="AC34" s="187">
        <v>0</v>
      </c>
      <c r="AD34" s="187">
        <v>0</v>
      </c>
      <c r="AE34" s="187">
        <v>9.3878128092747065E-2</v>
      </c>
      <c r="AF34" s="187">
        <v>0</v>
      </c>
      <c r="AG34" s="187">
        <v>1.4781966001478197E-3</v>
      </c>
      <c r="AH34" s="187">
        <v>0</v>
      </c>
      <c r="AI34" s="187">
        <v>3.5122930255895636E-3</v>
      </c>
      <c r="AJ34" s="187">
        <v>2.212815085626323E-2</v>
      </c>
      <c r="AK34" s="187">
        <v>9.5693779904306216E-3</v>
      </c>
      <c r="AL34" s="187">
        <v>2.6049647563591788E-3</v>
      </c>
      <c r="AM34" s="187">
        <v>1.4106583072100314E-2</v>
      </c>
      <c r="AN34" s="187">
        <v>0</v>
      </c>
      <c r="AO34" s="187">
        <v>4.3688799942820385E-2</v>
      </c>
      <c r="AP34" s="187">
        <v>5.1926643313414386E-2</v>
      </c>
      <c r="AQ34" s="187">
        <v>4.5405903140709768E-2</v>
      </c>
      <c r="AR34" s="187">
        <v>3.8066095471236232E-2</v>
      </c>
      <c r="AS34" s="187">
        <v>0</v>
      </c>
      <c r="AT34" s="187">
        <v>4.1314641166094145E-3</v>
      </c>
      <c r="AU34" s="187">
        <v>4.4523597506678539E-4</v>
      </c>
      <c r="AV34" s="187">
        <v>2.112679516343787E-4</v>
      </c>
      <c r="AW34" s="187">
        <v>0</v>
      </c>
      <c r="AX34" s="187">
        <v>1.2612233866850846E-4</v>
      </c>
      <c r="AY34" s="187">
        <v>4.5342367260219842E-5</v>
      </c>
      <c r="AZ34" s="187">
        <v>0</v>
      </c>
      <c r="BA34" s="187">
        <v>0</v>
      </c>
      <c r="BB34" s="187">
        <v>0</v>
      </c>
      <c r="BC34" s="187">
        <v>1.072475511809147E-4</v>
      </c>
      <c r="BD34" s="187">
        <v>2.679943773728669E-3</v>
      </c>
      <c r="BE34" s="187">
        <v>7.5007500750075002E-4</v>
      </c>
      <c r="BF34" s="187">
        <v>7.7193253309660735E-4</v>
      </c>
      <c r="BG34" s="187">
        <v>4.9814972957586113E-4</v>
      </c>
      <c r="BH34" s="187">
        <v>9.3076997143499052E-4</v>
      </c>
      <c r="BI34" s="187">
        <v>1.7275544941822063E-3</v>
      </c>
      <c r="BJ34" s="187">
        <v>1.655097453126158E-3</v>
      </c>
      <c r="BK34" s="187">
        <v>1.1856003449019184E-3</v>
      </c>
      <c r="BL34" s="187">
        <v>4.9852707908452302E-4</v>
      </c>
      <c r="BM34" s="187">
        <v>5.1620303986234586E-3</v>
      </c>
      <c r="BN34" s="187">
        <v>4.6831095847642834E-3</v>
      </c>
      <c r="BO34" s="188">
        <v>4.685484242078989E-3</v>
      </c>
    </row>
    <row r="35" spans="1:67" s="138" customFormat="1" ht="10.9" customHeight="1" x14ac:dyDescent="0.2">
      <c r="A35" s="193" t="s">
        <v>263</v>
      </c>
      <c r="B35" s="194" t="s">
        <v>488</v>
      </c>
      <c r="C35" s="195">
        <v>0</v>
      </c>
      <c r="D35" s="195">
        <v>0</v>
      </c>
      <c r="E35" s="195">
        <v>0</v>
      </c>
      <c r="F35" s="195">
        <v>0</v>
      </c>
      <c r="G35" s="195">
        <v>0</v>
      </c>
      <c r="H35" s="195">
        <v>0</v>
      </c>
      <c r="I35" s="195">
        <v>0</v>
      </c>
      <c r="J35" s="195">
        <v>0</v>
      </c>
      <c r="K35" s="195">
        <v>0</v>
      </c>
      <c r="L35" s="195">
        <v>0</v>
      </c>
      <c r="M35" s="195">
        <v>0</v>
      </c>
      <c r="N35" s="195">
        <v>0</v>
      </c>
      <c r="O35" s="195">
        <v>0</v>
      </c>
      <c r="P35" s="195">
        <v>0</v>
      </c>
      <c r="Q35" s="195">
        <v>0</v>
      </c>
      <c r="R35" s="195">
        <v>0</v>
      </c>
      <c r="S35" s="195">
        <v>0</v>
      </c>
      <c r="T35" s="195">
        <v>0</v>
      </c>
      <c r="U35" s="195">
        <v>0</v>
      </c>
      <c r="V35" s="195">
        <v>0</v>
      </c>
      <c r="W35" s="195">
        <v>0</v>
      </c>
      <c r="X35" s="195">
        <v>0</v>
      </c>
      <c r="Y35" s="195">
        <v>0</v>
      </c>
      <c r="Z35" s="195">
        <v>0</v>
      </c>
      <c r="AA35" s="195">
        <v>0</v>
      </c>
      <c r="AB35" s="195">
        <v>0</v>
      </c>
      <c r="AC35" s="195">
        <v>0</v>
      </c>
      <c r="AD35" s="195">
        <v>0</v>
      </c>
      <c r="AE35" s="195">
        <v>0</v>
      </c>
      <c r="AF35" s="195">
        <v>0</v>
      </c>
      <c r="AG35" s="195">
        <v>0.53806356245380638</v>
      </c>
      <c r="AH35" s="195">
        <v>0</v>
      </c>
      <c r="AI35" s="195">
        <v>-8.3626024418799135E-4</v>
      </c>
      <c r="AJ35" s="195">
        <v>-2.5655827079725484E-4</v>
      </c>
      <c r="AK35" s="195">
        <v>0</v>
      </c>
      <c r="AL35" s="195">
        <v>0</v>
      </c>
      <c r="AM35" s="195">
        <v>0</v>
      </c>
      <c r="AN35" s="195">
        <v>0</v>
      </c>
      <c r="AO35" s="195">
        <v>0</v>
      </c>
      <c r="AP35" s="195">
        <v>-3.0908716257984752E-4</v>
      </c>
      <c r="AQ35" s="195">
        <v>-4.9773530436513865E-5</v>
      </c>
      <c r="AR35" s="195">
        <v>-8.1599347205222353E-5</v>
      </c>
      <c r="AS35" s="195">
        <v>0</v>
      </c>
      <c r="AT35" s="195">
        <v>0</v>
      </c>
      <c r="AU35" s="195">
        <v>0</v>
      </c>
      <c r="AV35" s="195">
        <v>0</v>
      </c>
      <c r="AW35" s="195">
        <v>0</v>
      </c>
      <c r="AX35" s="195">
        <v>0</v>
      </c>
      <c r="AY35" s="195">
        <v>0</v>
      </c>
      <c r="AZ35" s="195">
        <v>0</v>
      </c>
      <c r="BA35" s="195">
        <v>0</v>
      </c>
      <c r="BB35" s="195">
        <v>0</v>
      </c>
      <c r="BC35" s="195">
        <v>0</v>
      </c>
      <c r="BD35" s="195">
        <v>0</v>
      </c>
      <c r="BE35" s="195">
        <v>0</v>
      </c>
      <c r="BF35" s="195">
        <v>0</v>
      </c>
      <c r="BG35" s="195">
        <v>0</v>
      </c>
      <c r="BH35" s="195">
        <v>0</v>
      </c>
      <c r="BI35" s="195">
        <v>0</v>
      </c>
      <c r="BJ35" s="195">
        <v>0</v>
      </c>
      <c r="BK35" s="195">
        <v>0</v>
      </c>
      <c r="BL35" s="195">
        <v>0</v>
      </c>
      <c r="BM35" s="195">
        <v>0</v>
      </c>
      <c r="BN35" s="195">
        <v>0</v>
      </c>
      <c r="BO35" s="196">
        <v>2.8047052401573489E-4</v>
      </c>
    </row>
    <row r="36" spans="1:67" s="138" customFormat="1" ht="10.9" customHeight="1" x14ac:dyDescent="0.2">
      <c r="A36" s="175" t="s">
        <v>264</v>
      </c>
      <c r="B36" s="186" t="s">
        <v>489</v>
      </c>
      <c r="C36" s="187">
        <v>0</v>
      </c>
      <c r="D36" s="187">
        <v>0</v>
      </c>
      <c r="E36" s="187">
        <v>0</v>
      </c>
      <c r="F36" s="187">
        <v>0</v>
      </c>
      <c r="G36" s="187">
        <v>0</v>
      </c>
      <c r="H36" s="187">
        <v>1.6916657268523739E-4</v>
      </c>
      <c r="I36" s="187">
        <v>1.391941391941392E-2</v>
      </c>
      <c r="J36" s="187">
        <v>8.4053794428434194E-4</v>
      </c>
      <c r="K36" s="187">
        <v>0</v>
      </c>
      <c r="L36" s="187">
        <v>0</v>
      </c>
      <c r="M36" s="187">
        <v>0</v>
      </c>
      <c r="N36" s="187">
        <v>0</v>
      </c>
      <c r="O36" s="187">
        <v>0</v>
      </c>
      <c r="P36" s="187">
        <v>0</v>
      </c>
      <c r="Q36" s="187">
        <v>0</v>
      </c>
      <c r="R36" s="187">
        <v>0</v>
      </c>
      <c r="S36" s="187">
        <v>3.1501023783272954E-4</v>
      </c>
      <c r="T36" s="187">
        <v>2.5450689289501591E-2</v>
      </c>
      <c r="U36" s="187">
        <v>0</v>
      </c>
      <c r="V36" s="187">
        <v>0</v>
      </c>
      <c r="W36" s="187">
        <v>0</v>
      </c>
      <c r="X36" s="187">
        <v>0</v>
      </c>
      <c r="Y36" s="187">
        <v>0</v>
      </c>
      <c r="Z36" s="187">
        <v>0</v>
      </c>
      <c r="AA36" s="187">
        <v>0</v>
      </c>
      <c r="AB36" s="187">
        <v>1.3376932223543401E-3</v>
      </c>
      <c r="AC36" s="187">
        <v>0</v>
      </c>
      <c r="AD36" s="187">
        <v>0</v>
      </c>
      <c r="AE36" s="187">
        <v>1.6965926763749469E-2</v>
      </c>
      <c r="AF36" s="187">
        <v>0</v>
      </c>
      <c r="AG36" s="187">
        <v>6.9475240206947522E-2</v>
      </c>
      <c r="AH36" s="187">
        <v>0</v>
      </c>
      <c r="AI36" s="187">
        <v>0.27713664492390033</v>
      </c>
      <c r="AJ36" s="187">
        <v>4.6821884420499005E-2</v>
      </c>
      <c r="AK36" s="187">
        <v>5.2631578947368418E-2</v>
      </c>
      <c r="AL36" s="187">
        <v>6.7729083665338641E-2</v>
      </c>
      <c r="AM36" s="187">
        <v>7.8369905956112845E-3</v>
      </c>
      <c r="AN36" s="187">
        <v>0</v>
      </c>
      <c r="AO36" s="187">
        <v>2.2264312772496606E-2</v>
      </c>
      <c r="AP36" s="187">
        <v>1.3033175355450236E-2</v>
      </c>
      <c r="AQ36" s="187">
        <v>2.32566820964611E-2</v>
      </c>
      <c r="AR36" s="187">
        <v>4.675642594859241E-2</v>
      </c>
      <c r="AS36" s="187">
        <v>0</v>
      </c>
      <c r="AT36" s="187">
        <v>0</v>
      </c>
      <c r="AU36" s="187">
        <v>0</v>
      </c>
      <c r="AV36" s="187">
        <v>0</v>
      </c>
      <c r="AW36" s="187">
        <v>0</v>
      </c>
      <c r="AX36" s="187">
        <v>0</v>
      </c>
      <c r="AY36" s="187">
        <v>5.8297329334568373E-5</v>
      </c>
      <c r="AZ36" s="187">
        <v>0</v>
      </c>
      <c r="BA36" s="187">
        <v>0</v>
      </c>
      <c r="BB36" s="187">
        <v>0</v>
      </c>
      <c r="BC36" s="187">
        <v>4.7665578302628758E-5</v>
      </c>
      <c r="BD36" s="187">
        <v>0</v>
      </c>
      <c r="BE36" s="187">
        <v>0</v>
      </c>
      <c r="BF36" s="187">
        <v>0</v>
      </c>
      <c r="BG36" s="187">
        <v>0</v>
      </c>
      <c r="BH36" s="187">
        <v>1.4442982315370542E-4</v>
      </c>
      <c r="BI36" s="187">
        <v>0</v>
      </c>
      <c r="BJ36" s="187">
        <v>2.4702947061584447E-5</v>
      </c>
      <c r="BK36" s="187">
        <v>0</v>
      </c>
      <c r="BL36" s="187">
        <v>9.0641287106276906E-5</v>
      </c>
      <c r="BM36" s="187">
        <v>0</v>
      </c>
      <c r="BN36" s="187">
        <v>6.0880424601935683E-3</v>
      </c>
      <c r="BO36" s="188">
        <v>3.1415078920517749E-3</v>
      </c>
    </row>
    <row r="37" spans="1:67" s="138" customFormat="1" ht="10.9" customHeight="1" x14ac:dyDescent="0.2">
      <c r="A37" s="175" t="s">
        <v>265</v>
      </c>
      <c r="B37" s="186" t="s">
        <v>490</v>
      </c>
      <c r="C37" s="187">
        <v>0</v>
      </c>
      <c r="D37" s="187">
        <v>0</v>
      </c>
      <c r="E37" s="187">
        <v>0</v>
      </c>
      <c r="F37" s="187">
        <v>0</v>
      </c>
      <c r="G37" s="187">
        <v>0</v>
      </c>
      <c r="H37" s="187">
        <v>0</v>
      </c>
      <c r="I37" s="187">
        <v>2.1978021978021978E-3</v>
      </c>
      <c r="J37" s="187">
        <v>1.2007684918347742E-4</v>
      </c>
      <c r="K37" s="187">
        <v>3.6595618416497701E-4</v>
      </c>
      <c r="L37" s="187">
        <v>2.9007291378241892E-4</v>
      </c>
      <c r="M37" s="187">
        <v>0</v>
      </c>
      <c r="N37" s="187">
        <v>2.3990677908012886E-3</v>
      </c>
      <c r="O37" s="187">
        <v>3.5288186859351368E-3</v>
      </c>
      <c r="P37" s="187">
        <v>0</v>
      </c>
      <c r="Q37" s="187">
        <v>0</v>
      </c>
      <c r="R37" s="187">
        <v>0</v>
      </c>
      <c r="S37" s="187">
        <v>5.5126791620727675E-4</v>
      </c>
      <c r="T37" s="187">
        <v>7.423117709437964E-3</v>
      </c>
      <c r="U37" s="187">
        <v>0</v>
      </c>
      <c r="V37" s="187">
        <v>5.2730696798493413E-4</v>
      </c>
      <c r="W37" s="187">
        <v>2.3294509151414308E-3</v>
      </c>
      <c r="X37" s="187">
        <v>0</v>
      </c>
      <c r="Y37" s="187">
        <v>3.1863156129465033E-3</v>
      </c>
      <c r="Z37" s="187">
        <v>2.4240164087264591E-3</v>
      </c>
      <c r="AA37" s="187">
        <v>0</v>
      </c>
      <c r="AB37" s="187">
        <v>3.1212841854934602E-3</v>
      </c>
      <c r="AC37" s="187">
        <v>0</v>
      </c>
      <c r="AD37" s="187">
        <v>0</v>
      </c>
      <c r="AE37" s="187">
        <v>5.938074367312314E-3</v>
      </c>
      <c r="AF37" s="187">
        <v>0</v>
      </c>
      <c r="AG37" s="187">
        <v>1.4781966001478197E-3</v>
      </c>
      <c r="AH37" s="187">
        <v>0</v>
      </c>
      <c r="AI37" s="187">
        <v>5.7534704800133799E-2</v>
      </c>
      <c r="AJ37" s="187">
        <v>3.6944390994804698E-2</v>
      </c>
      <c r="AK37" s="187">
        <v>6.2200956937799042E-2</v>
      </c>
      <c r="AL37" s="187">
        <v>2.3597916028194912E-2</v>
      </c>
      <c r="AM37" s="187">
        <v>3.2915360501567396E-2</v>
      </c>
      <c r="AN37" s="187">
        <v>0</v>
      </c>
      <c r="AO37" s="187">
        <v>6.611393038381817E-3</v>
      </c>
      <c r="AP37" s="187">
        <v>5.3059962909540494E-3</v>
      </c>
      <c r="AQ37" s="187">
        <v>1.7918470957144991E-3</v>
      </c>
      <c r="AR37" s="187">
        <v>2.2643818849449205E-2</v>
      </c>
      <c r="AS37" s="187">
        <v>1.073589693538942E-3</v>
      </c>
      <c r="AT37" s="187">
        <v>1.3926283539132856E-4</v>
      </c>
      <c r="AU37" s="187">
        <v>0</v>
      </c>
      <c r="AV37" s="187">
        <v>1.4739624532631073E-5</v>
      </c>
      <c r="AW37" s="187">
        <v>0</v>
      </c>
      <c r="AX37" s="187">
        <v>0</v>
      </c>
      <c r="AY37" s="187">
        <v>1.2954962074348527E-5</v>
      </c>
      <c r="AZ37" s="187">
        <v>0</v>
      </c>
      <c r="BA37" s="187">
        <v>0</v>
      </c>
      <c r="BB37" s="187">
        <v>2.8873917228103947E-4</v>
      </c>
      <c r="BC37" s="187">
        <v>2.6811887795228674E-4</v>
      </c>
      <c r="BD37" s="187">
        <v>1.3136979282983671E-5</v>
      </c>
      <c r="BE37" s="187">
        <v>1.4001400140014001E-3</v>
      </c>
      <c r="BF37" s="187">
        <v>3.4736963989347332E-4</v>
      </c>
      <c r="BG37" s="187">
        <v>2.1349274124679761E-4</v>
      </c>
      <c r="BH37" s="187">
        <v>4.4131334852521101E-4</v>
      </c>
      <c r="BI37" s="187">
        <v>5.5891468929424319E-4</v>
      </c>
      <c r="BJ37" s="187">
        <v>3.2113831180059782E-4</v>
      </c>
      <c r="BK37" s="187">
        <v>0</v>
      </c>
      <c r="BL37" s="187">
        <v>4.9852707908452302E-4</v>
      </c>
      <c r="BM37" s="187">
        <v>8.6033839977057644E-4</v>
      </c>
      <c r="BN37" s="187">
        <v>3.8245394942241647E-3</v>
      </c>
      <c r="BO37" s="188">
        <v>1.334516043548702E-3</v>
      </c>
    </row>
    <row r="38" spans="1:67" s="138" customFormat="1" ht="10.9" customHeight="1" x14ac:dyDescent="0.2">
      <c r="A38" s="175" t="s">
        <v>266</v>
      </c>
      <c r="B38" s="186" t="s">
        <v>491</v>
      </c>
      <c r="C38" s="187">
        <v>1.8570102135561746E-3</v>
      </c>
      <c r="D38" s="187">
        <v>1.2009415381659221E-4</v>
      </c>
      <c r="E38" s="187">
        <v>6.819821444674903E-4</v>
      </c>
      <c r="F38" s="187">
        <v>7.6657723265619008E-5</v>
      </c>
      <c r="G38" s="187">
        <v>9.176182707993475E-4</v>
      </c>
      <c r="H38" s="187">
        <v>1.3984436675312957E-3</v>
      </c>
      <c r="I38" s="187">
        <v>2.490842490842491E-2</v>
      </c>
      <c r="J38" s="187">
        <v>3.638328530259366E-2</v>
      </c>
      <c r="K38" s="187">
        <v>3.5112012264477523E-3</v>
      </c>
      <c r="L38" s="187">
        <v>6.1574568516540749E-3</v>
      </c>
      <c r="M38" s="187">
        <v>6.8406471252180462E-5</v>
      </c>
      <c r="N38" s="187">
        <v>2.8017684556857908E-3</v>
      </c>
      <c r="O38" s="187">
        <v>4.7513023021340951E-2</v>
      </c>
      <c r="P38" s="187">
        <v>1.3301531969544078E-3</v>
      </c>
      <c r="Q38" s="187">
        <v>0</v>
      </c>
      <c r="R38" s="187">
        <v>3.2599837000814994E-3</v>
      </c>
      <c r="S38" s="187">
        <v>5.1189163647818552E-3</v>
      </c>
      <c r="T38" s="187">
        <v>3.4994697773064687E-2</v>
      </c>
      <c r="U38" s="187">
        <v>1.4050661168962483E-3</v>
      </c>
      <c r="V38" s="187">
        <v>1.2052730696798493E-3</v>
      </c>
      <c r="W38" s="187">
        <v>6.6555740432612314E-4</v>
      </c>
      <c r="X38" s="187">
        <v>0</v>
      </c>
      <c r="Y38" s="187">
        <v>3.8571188998826095E-3</v>
      </c>
      <c r="Z38" s="187">
        <v>1.5662875256386349E-2</v>
      </c>
      <c r="AA38" s="187">
        <v>0</v>
      </c>
      <c r="AB38" s="187">
        <v>1.4863258026159335E-3</v>
      </c>
      <c r="AC38" s="187">
        <v>0</v>
      </c>
      <c r="AD38" s="187">
        <v>0</v>
      </c>
      <c r="AE38" s="187">
        <v>6.9277534285310336E-3</v>
      </c>
      <c r="AF38" s="187">
        <v>0</v>
      </c>
      <c r="AG38" s="187">
        <v>7.3909830007390983E-4</v>
      </c>
      <c r="AH38" s="187">
        <v>0</v>
      </c>
      <c r="AI38" s="187">
        <v>6.5395551095500923E-2</v>
      </c>
      <c r="AJ38" s="187">
        <v>2.1743313450067348E-2</v>
      </c>
      <c r="AK38" s="187">
        <v>1.9138755980861243E-2</v>
      </c>
      <c r="AL38" s="187">
        <v>1.1645724793135151E-2</v>
      </c>
      <c r="AM38" s="187">
        <v>3.6050156739811913E-2</v>
      </c>
      <c r="AN38" s="187">
        <v>3.8153376573826786E-4</v>
      </c>
      <c r="AO38" s="187">
        <v>8.9235937388321057E-2</v>
      </c>
      <c r="AP38" s="187">
        <v>0.15480115392540697</v>
      </c>
      <c r="AQ38" s="187">
        <v>3.6844855905629387E-2</v>
      </c>
      <c r="AR38" s="187">
        <v>6.7360261117911061E-2</v>
      </c>
      <c r="AS38" s="187">
        <v>3.9039625219597894E-4</v>
      </c>
      <c r="AT38" s="187">
        <v>8.819979574784143E-4</v>
      </c>
      <c r="AU38" s="187">
        <v>1.2721027859051011E-4</v>
      </c>
      <c r="AV38" s="187">
        <v>3.3802872261500592E-3</v>
      </c>
      <c r="AW38" s="187">
        <v>1.2367491166077738E-4</v>
      </c>
      <c r="AX38" s="187">
        <v>5.4653013423020327E-4</v>
      </c>
      <c r="AY38" s="187">
        <v>1.1983339918772388E-3</v>
      </c>
      <c r="AZ38" s="187">
        <v>0</v>
      </c>
      <c r="BA38" s="187">
        <v>5.5016026407692673E-4</v>
      </c>
      <c r="BB38" s="187">
        <v>2.8873917228103947E-4</v>
      </c>
      <c r="BC38" s="187">
        <v>5.2730045997283065E-3</v>
      </c>
      <c r="BD38" s="187">
        <v>1.9705468924475505E-4</v>
      </c>
      <c r="BE38" s="187">
        <v>2.5835916925025834E-4</v>
      </c>
      <c r="BF38" s="187">
        <v>4.6315951985796439E-4</v>
      </c>
      <c r="BG38" s="187">
        <v>2.7042413891261029E-3</v>
      </c>
      <c r="BH38" s="187">
        <v>1.2918445293192541E-3</v>
      </c>
      <c r="BI38" s="187">
        <v>9.1458767339057975E-4</v>
      </c>
      <c r="BJ38" s="187">
        <v>2.5691064944047826E-3</v>
      </c>
      <c r="BK38" s="187">
        <v>1.6167277430480706E-4</v>
      </c>
      <c r="BL38" s="187">
        <v>4.0335372762293226E-3</v>
      </c>
      <c r="BM38" s="187">
        <v>2.8677946659019213E-4</v>
      </c>
      <c r="BN38" s="187">
        <v>5.7758351545426165E-3</v>
      </c>
      <c r="BO38" s="188">
        <v>8.0396260816165254E-3</v>
      </c>
    </row>
    <row r="39" spans="1:67" s="138" customFormat="1" ht="10.9" customHeight="1" x14ac:dyDescent="0.2">
      <c r="A39" s="175" t="s">
        <v>267</v>
      </c>
      <c r="B39" s="186" t="s">
        <v>492</v>
      </c>
      <c r="C39" s="187">
        <v>0</v>
      </c>
      <c r="D39" s="187">
        <v>0</v>
      </c>
      <c r="E39" s="187">
        <v>0</v>
      </c>
      <c r="F39" s="187">
        <v>1.4564967420467611E-3</v>
      </c>
      <c r="G39" s="187">
        <v>2.0391517128874389E-4</v>
      </c>
      <c r="H39" s="187">
        <v>1.127777151234916E-5</v>
      </c>
      <c r="I39" s="187">
        <v>3.4188034188034188E-3</v>
      </c>
      <c r="J39" s="187">
        <v>6.9644572526416908E-3</v>
      </c>
      <c r="K39" s="187">
        <v>0</v>
      </c>
      <c r="L39" s="187">
        <v>6.5925662223277034E-6</v>
      </c>
      <c r="M39" s="187">
        <v>0</v>
      </c>
      <c r="N39" s="187">
        <v>0</v>
      </c>
      <c r="O39" s="187">
        <v>0</v>
      </c>
      <c r="P39" s="187">
        <v>0</v>
      </c>
      <c r="Q39" s="187">
        <v>0</v>
      </c>
      <c r="R39" s="187">
        <v>0</v>
      </c>
      <c r="S39" s="187">
        <v>1.5750511891636477E-4</v>
      </c>
      <c r="T39" s="187">
        <v>9.5440084835630972E-3</v>
      </c>
      <c r="U39" s="187">
        <v>0</v>
      </c>
      <c r="V39" s="187">
        <v>0</v>
      </c>
      <c r="W39" s="187">
        <v>6.6555740432612314E-4</v>
      </c>
      <c r="X39" s="187">
        <v>0</v>
      </c>
      <c r="Y39" s="187">
        <v>0</v>
      </c>
      <c r="Z39" s="187">
        <v>4.661570016781652E-5</v>
      </c>
      <c r="AA39" s="187">
        <v>0</v>
      </c>
      <c r="AB39" s="187">
        <v>2.3781212841854932E-3</v>
      </c>
      <c r="AC39" s="187">
        <v>0</v>
      </c>
      <c r="AD39" s="187">
        <v>0</v>
      </c>
      <c r="AE39" s="187">
        <v>1.696592676374947E-3</v>
      </c>
      <c r="AF39" s="187">
        <v>0</v>
      </c>
      <c r="AG39" s="187">
        <v>0</v>
      </c>
      <c r="AH39" s="187">
        <v>0</v>
      </c>
      <c r="AI39" s="187">
        <v>2.3415286837263757E-3</v>
      </c>
      <c r="AJ39" s="187">
        <v>0.22378295170290552</v>
      </c>
      <c r="AK39" s="187">
        <v>0.27751196172248804</v>
      </c>
      <c r="AL39" s="187">
        <v>2.8041679436101748E-2</v>
      </c>
      <c r="AM39" s="187">
        <v>1.5673981191222569E-2</v>
      </c>
      <c r="AN39" s="187">
        <v>0</v>
      </c>
      <c r="AO39" s="187">
        <v>9.1844757344006853E-3</v>
      </c>
      <c r="AP39" s="187">
        <v>9.7877601483618371E-4</v>
      </c>
      <c r="AQ39" s="187">
        <v>3.048628739236474E-3</v>
      </c>
      <c r="AR39" s="187">
        <v>6.650346797225622E-3</v>
      </c>
      <c r="AS39" s="187">
        <v>0</v>
      </c>
      <c r="AT39" s="187">
        <v>1.1419552502088943E-2</v>
      </c>
      <c r="AU39" s="187">
        <v>0</v>
      </c>
      <c r="AV39" s="187">
        <v>1.0661661745269809E-3</v>
      </c>
      <c r="AW39" s="187">
        <v>5.3003533568904595E-5</v>
      </c>
      <c r="AX39" s="187">
        <v>0</v>
      </c>
      <c r="AY39" s="187">
        <v>1.9432443111522791E-4</v>
      </c>
      <c r="AZ39" s="187">
        <v>2.0842017507294707E-4</v>
      </c>
      <c r="BA39" s="187">
        <v>5.9800028704013776E-4</v>
      </c>
      <c r="BB39" s="187">
        <v>2.2136669874879694E-3</v>
      </c>
      <c r="BC39" s="187">
        <v>8.6691770537906058E-3</v>
      </c>
      <c r="BD39" s="187">
        <v>2.6273958565967343E-4</v>
      </c>
      <c r="BE39" s="187">
        <v>1.135946928026136E-2</v>
      </c>
      <c r="BF39" s="187">
        <v>1.2350920529545719E-3</v>
      </c>
      <c r="BG39" s="187">
        <v>0</v>
      </c>
      <c r="BH39" s="187">
        <v>3.4767467984722536E-2</v>
      </c>
      <c r="BI39" s="187">
        <v>5.0810426299476652E-5</v>
      </c>
      <c r="BJ39" s="187">
        <v>0</v>
      </c>
      <c r="BK39" s="187">
        <v>4.1496012071567147E-3</v>
      </c>
      <c r="BL39" s="187">
        <v>4.5320643553138455E-4</v>
      </c>
      <c r="BM39" s="187">
        <v>6.8540292515055917E-2</v>
      </c>
      <c r="BN39" s="187">
        <v>0</v>
      </c>
      <c r="BO39" s="188">
        <v>5.1313808035976394E-3</v>
      </c>
    </row>
    <row r="40" spans="1:67" s="138" customFormat="1" ht="10.9" customHeight="1" x14ac:dyDescent="0.2">
      <c r="A40" s="175" t="s">
        <v>268</v>
      </c>
      <c r="B40" s="186" t="s">
        <v>493</v>
      </c>
      <c r="C40" s="187">
        <v>0</v>
      </c>
      <c r="D40" s="187">
        <v>0</v>
      </c>
      <c r="E40" s="187">
        <v>8.4543241049688883E-5</v>
      </c>
      <c r="F40" s="187">
        <v>7.6657723265619008E-5</v>
      </c>
      <c r="G40" s="187">
        <v>1.0195758564437195E-4</v>
      </c>
      <c r="H40" s="187">
        <v>1.5337769256794857E-3</v>
      </c>
      <c r="I40" s="187">
        <v>0</v>
      </c>
      <c r="J40" s="187">
        <v>1.2007684918347742E-4</v>
      </c>
      <c r="K40" s="187">
        <v>1.9781415360269026E-5</v>
      </c>
      <c r="L40" s="187">
        <v>1.9777698666983111E-5</v>
      </c>
      <c r="M40" s="187">
        <v>0</v>
      </c>
      <c r="N40" s="187">
        <v>2.5704297758585234E-5</v>
      </c>
      <c r="O40" s="187">
        <v>4.2009746261132585E-5</v>
      </c>
      <c r="P40" s="187">
        <v>0</v>
      </c>
      <c r="Q40" s="187">
        <v>0</v>
      </c>
      <c r="R40" s="187">
        <v>0</v>
      </c>
      <c r="S40" s="187">
        <v>0</v>
      </c>
      <c r="T40" s="187">
        <v>1.0604453870625664E-3</v>
      </c>
      <c r="U40" s="187">
        <v>0</v>
      </c>
      <c r="V40" s="187">
        <v>0</v>
      </c>
      <c r="W40" s="187">
        <v>0</v>
      </c>
      <c r="X40" s="187">
        <v>0</v>
      </c>
      <c r="Y40" s="187">
        <v>0</v>
      </c>
      <c r="Z40" s="187">
        <v>9.3231400335633041E-5</v>
      </c>
      <c r="AA40" s="187">
        <v>0</v>
      </c>
      <c r="AB40" s="187">
        <v>0</v>
      </c>
      <c r="AC40" s="187">
        <v>0</v>
      </c>
      <c r="AD40" s="187">
        <v>0</v>
      </c>
      <c r="AE40" s="187">
        <v>0</v>
      </c>
      <c r="AF40" s="187">
        <v>0</v>
      </c>
      <c r="AG40" s="187">
        <v>0</v>
      </c>
      <c r="AH40" s="187">
        <v>0</v>
      </c>
      <c r="AI40" s="187">
        <v>1.338016390700786E-3</v>
      </c>
      <c r="AJ40" s="187">
        <v>2.0139824257584503E-2</v>
      </c>
      <c r="AK40" s="187">
        <v>9.0909090909090912E-2</v>
      </c>
      <c r="AL40" s="187">
        <v>2.3291449586270302E-2</v>
      </c>
      <c r="AM40" s="187">
        <v>4.7021943573667714E-3</v>
      </c>
      <c r="AN40" s="187">
        <v>0</v>
      </c>
      <c r="AO40" s="187">
        <v>1.1239368165249088E-2</v>
      </c>
      <c r="AP40" s="187">
        <v>6.8514321038532864E-3</v>
      </c>
      <c r="AQ40" s="187">
        <v>2.9739684435817031E-3</v>
      </c>
      <c r="AR40" s="187">
        <v>1.2770297837617298E-2</v>
      </c>
      <c r="AS40" s="187">
        <v>0</v>
      </c>
      <c r="AT40" s="187">
        <v>2.3210472565221427E-4</v>
      </c>
      <c r="AU40" s="187">
        <v>0</v>
      </c>
      <c r="AV40" s="187">
        <v>5.6010573223998076E-4</v>
      </c>
      <c r="AW40" s="187">
        <v>1.4134275618374559E-4</v>
      </c>
      <c r="AX40" s="187">
        <v>8.408155911233897E-5</v>
      </c>
      <c r="AY40" s="187">
        <v>4.275137484535014E-4</v>
      </c>
      <c r="AZ40" s="187">
        <v>0</v>
      </c>
      <c r="BA40" s="187">
        <v>1.9136009185284408E-4</v>
      </c>
      <c r="BB40" s="187">
        <v>6.7372473532242546E-4</v>
      </c>
      <c r="BC40" s="187">
        <v>5.4874997020901359E-3</v>
      </c>
      <c r="BD40" s="187">
        <v>7.8821875697902019E-4</v>
      </c>
      <c r="BE40" s="187">
        <v>1.0834416775010834E-4</v>
      </c>
      <c r="BF40" s="187">
        <v>0</v>
      </c>
      <c r="BG40" s="187">
        <v>7.1164247082265873E-5</v>
      </c>
      <c r="BH40" s="187">
        <v>8.9706967936579261E-3</v>
      </c>
      <c r="BI40" s="187">
        <v>1.016208525989533E-4</v>
      </c>
      <c r="BJ40" s="187">
        <v>1.9762357649267558E-4</v>
      </c>
      <c r="BK40" s="187">
        <v>9.7003664582884241E-4</v>
      </c>
      <c r="BL40" s="187">
        <v>1.3596193065941537E-4</v>
      </c>
      <c r="BM40" s="187">
        <v>0</v>
      </c>
      <c r="BN40" s="187">
        <v>1.1707773961910709E-3</v>
      </c>
      <c r="BO40" s="188">
        <v>1.7284442335736309E-3</v>
      </c>
    </row>
    <row r="41" spans="1:67" s="138" customFormat="1" ht="10.9" customHeight="1" x14ac:dyDescent="0.2">
      <c r="A41" s="189" t="s">
        <v>269</v>
      </c>
      <c r="B41" s="190" t="s">
        <v>494</v>
      </c>
      <c r="C41" s="191">
        <v>0</v>
      </c>
      <c r="D41" s="191">
        <v>0</v>
      </c>
      <c r="E41" s="191">
        <v>0</v>
      </c>
      <c r="F41" s="191">
        <v>0</v>
      </c>
      <c r="G41" s="191">
        <v>0</v>
      </c>
      <c r="H41" s="191">
        <v>4.0611255215969325E-2</v>
      </c>
      <c r="I41" s="191">
        <v>0</v>
      </c>
      <c r="J41" s="191">
        <v>0</v>
      </c>
      <c r="K41" s="191">
        <v>0</v>
      </c>
      <c r="L41" s="191">
        <v>0</v>
      </c>
      <c r="M41" s="191">
        <v>0</v>
      </c>
      <c r="N41" s="191">
        <v>0</v>
      </c>
      <c r="O41" s="191">
        <v>0</v>
      </c>
      <c r="P41" s="191">
        <v>0</v>
      </c>
      <c r="Q41" s="191">
        <v>0</v>
      </c>
      <c r="R41" s="191">
        <v>0</v>
      </c>
      <c r="S41" s="191">
        <v>0</v>
      </c>
      <c r="T41" s="191">
        <v>0</v>
      </c>
      <c r="U41" s="191">
        <v>0</v>
      </c>
      <c r="V41" s="191">
        <v>0</v>
      </c>
      <c r="W41" s="191">
        <v>0</v>
      </c>
      <c r="X41" s="191">
        <v>0</v>
      </c>
      <c r="Y41" s="191">
        <v>0</v>
      </c>
      <c r="Z41" s="191">
        <v>0</v>
      </c>
      <c r="AA41" s="191">
        <v>0</v>
      </c>
      <c r="AB41" s="191">
        <v>0</v>
      </c>
      <c r="AC41" s="191">
        <v>0</v>
      </c>
      <c r="AD41" s="191">
        <v>0</v>
      </c>
      <c r="AE41" s="191">
        <v>0</v>
      </c>
      <c r="AF41" s="191">
        <v>0</v>
      </c>
      <c r="AG41" s="191">
        <v>0</v>
      </c>
      <c r="AH41" s="191">
        <v>0</v>
      </c>
      <c r="AI41" s="191">
        <v>0</v>
      </c>
      <c r="AJ41" s="191">
        <v>6.4139567699313709E-5</v>
      </c>
      <c r="AK41" s="191">
        <v>0</v>
      </c>
      <c r="AL41" s="191">
        <v>0.38875268158136683</v>
      </c>
      <c r="AM41" s="191">
        <v>0</v>
      </c>
      <c r="AN41" s="191">
        <v>0</v>
      </c>
      <c r="AO41" s="191">
        <v>0</v>
      </c>
      <c r="AP41" s="191">
        <v>0</v>
      </c>
      <c r="AQ41" s="191">
        <v>0</v>
      </c>
      <c r="AR41" s="191">
        <v>0</v>
      </c>
      <c r="AS41" s="191">
        <v>0</v>
      </c>
      <c r="AT41" s="191">
        <v>0</v>
      </c>
      <c r="AU41" s="191">
        <v>0</v>
      </c>
      <c r="AV41" s="191">
        <v>0</v>
      </c>
      <c r="AW41" s="191">
        <v>0</v>
      </c>
      <c r="AX41" s="191">
        <v>0</v>
      </c>
      <c r="AY41" s="191">
        <v>3.0748602483466229E-2</v>
      </c>
      <c r="AZ41" s="191">
        <v>0</v>
      </c>
      <c r="BA41" s="191">
        <v>0</v>
      </c>
      <c r="BB41" s="191">
        <v>0</v>
      </c>
      <c r="BC41" s="191">
        <v>6.2024833766295669E-3</v>
      </c>
      <c r="BD41" s="191">
        <v>6.5684896414918358E-5</v>
      </c>
      <c r="BE41" s="191">
        <v>0</v>
      </c>
      <c r="BF41" s="191">
        <v>0</v>
      </c>
      <c r="BG41" s="191">
        <v>0</v>
      </c>
      <c r="BH41" s="191">
        <v>3.7038225759861348E-2</v>
      </c>
      <c r="BI41" s="191">
        <v>0</v>
      </c>
      <c r="BJ41" s="191">
        <v>0</v>
      </c>
      <c r="BK41" s="191">
        <v>0</v>
      </c>
      <c r="BL41" s="191">
        <v>1.3596193065941537E-4</v>
      </c>
      <c r="BM41" s="191">
        <v>0</v>
      </c>
      <c r="BN41" s="191">
        <v>0</v>
      </c>
      <c r="BO41" s="192">
        <v>6.5658665388747218E-3</v>
      </c>
    </row>
    <row r="42" spans="1:67" s="138" customFormat="1" ht="10.9" customHeight="1" x14ac:dyDescent="0.2">
      <c r="A42" s="175" t="s">
        <v>270</v>
      </c>
      <c r="B42" s="186" t="s">
        <v>495</v>
      </c>
      <c r="C42" s="187">
        <v>0</v>
      </c>
      <c r="D42" s="187">
        <v>4.8037661526636883E-5</v>
      </c>
      <c r="E42" s="187">
        <v>1.0708810532960592E-4</v>
      </c>
      <c r="F42" s="187">
        <v>3.8328861632809508E-4</v>
      </c>
      <c r="G42" s="187">
        <v>2.0391517128874389E-4</v>
      </c>
      <c r="H42" s="187">
        <v>8.9883838953422803E-3</v>
      </c>
      <c r="I42" s="187">
        <v>1.3838013838013837E-3</v>
      </c>
      <c r="J42" s="187">
        <v>2.2814601344860711E-3</v>
      </c>
      <c r="K42" s="187">
        <v>1.2857919984174868E-4</v>
      </c>
      <c r="L42" s="187">
        <v>2.8348034756009124E-4</v>
      </c>
      <c r="M42" s="187">
        <v>0</v>
      </c>
      <c r="N42" s="187">
        <v>3.2558777160874631E-4</v>
      </c>
      <c r="O42" s="187">
        <v>2.4785750294068223E-3</v>
      </c>
      <c r="P42" s="187">
        <v>0</v>
      </c>
      <c r="Q42" s="187">
        <v>0</v>
      </c>
      <c r="R42" s="187">
        <v>1.8744906275468622E-2</v>
      </c>
      <c r="S42" s="187">
        <v>9.4503071349818872E-4</v>
      </c>
      <c r="T42" s="187">
        <v>8.483563096500531E-3</v>
      </c>
      <c r="U42" s="187">
        <v>2.6262918072827074E-4</v>
      </c>
      <c r="V42" s="187">
        <v>1.5065913370998117E-4</v>
      </c>
      <c r="W42" s="187">
        <v>0</v>
      </c>
      <c r="X42" s="187">
        <v>0</v>
      </c>
      <c r="Y42" s="187">
        <v>1.2577561630051988E-4</v>
      </c>
      <c r="Z42" s="187">
        <v>9.3231400335633041E-5</v>
      </c>
      <c r="AA42" s="187">
        <v>0</v>
      </c>
      <c r="AB42" s="187">
        <v>1.4863258026159333E-4</v>
      </c>
      <c r="AC42" s="187">
        <v>0</v>
      </c>
      <c r="AD42" s="187">
        <v>0</v>
      </c>
      <c r="AE42" s="187">
        <v>5.6553089212498236E-4</v>
      </c>
      <c r="AF42" s="187">
        <v>0</v>
      </c>
      <c r="AG42" s="187">
        <v>1.4781966001478197E-3</v>
      </c>
      <c r="AH42" s="187">
        <v>0</v>
      </c>
      <c r="AI42" s="187">
        <v>1.6725204883759825E-4</v>
      </c>
      <c r="AJ42" s="187">
        <v>4.4897697389519595E-4</v>
      </c>
      <c r="AK42" s="187">
        <v>0</v>
      </c>
      <c r="AL42" s="187">
        <v>4.5969966288691386E-4</v>
      </c>
      <c r="AM42" s="187">
        <v>3.7617554858934171E-2</v>
      </c>
      <c r="AN42" s="187">
        <v>0</v>
      </c>
      <c r="AO42" s="187">
        <v>1.1435923093417197E-3</v>
      </c>
      <c r="AP42" s="187">
        <v>4.0696476406346591E-3</v>
      </c>
      <c r="AQ42" s="187">
        <v>2.7375441740082624E-3</v>
      </c>
      <c r="AR42" s="187">
        <v>2.8151774785801715E-3</v>
      </c>
      <c r="AS42" s="187">
        <v>0</v>
      </c>
      <c r="AT42" s="187">
        <v>6.9631417695664288E-4</v>
      </c>
      <c r="AU42" s="187">
        <v>5.0884111436204046E-4</v>
      </c>
      <c r="AV42" s="187">
        <v>3.8814344602595155E-4</v>
      </c>
      <c r="AW42" s="187">
        <v>1.7667844522968197E-4</v>
      </c>
      <c r="AX42" s="187">
        <v>1.2011651301762709E-5</v>
      </c>
      <c r="AY42" s="187">
        <v>1.6841450696653085E-4</v>
      </c>
      <c r="AZ42" s="187">
        <v>0</v>
      </c>
      <c r="BA42" s="187">
        <v>1.267760608525092E-3</v>
      </c>
      <c r="BB42" s="187">
        <v>7.1222329162656398E-3</v>
      </c>
      <c r="BC42" s="187">
        <v>8.6989680402297482E-4</v>
      </c>
      <c r="BD42" s="187">
        <v>3.9673677434610682E-3</v>
      </c>
      <c r="BE42" s="187">
        <v>6.0839417275060836E-4</v>
      </c>
      <c r="BF42" s="187">
        <v>1.6596549461577058E-3</v>
      </c>
      <c r="BG42" s="187">
        <v>4.5545118132650159E-3</v>
      </c>
      <c r="BH42" s="187">
        <v>5.2235452707256793E-3</v>
      </c>
      <c r="BI42" s="187">
        <v>1.8799857730806362E-3</v>
      </c>
      <c r="BJ42" s="187">
        <v>2.050344606111509E-3</v>
      </c>
      <c r="BK42" s="187">
        <v>6.790256520801897E-3</v>
      </c>
      <c r="BL42" s="187">
        <v>6.5714933152050759E-3</v>
      </c>
      <c r="BM42" s="187">
        <v>0.15314023515916261</v>
      </c>
      <c r="BN42" s="187">
        <v>5.4636278488916635E-4</v>
      </c>
      <c r="BO42" s="188">
        <v>1.6011018881577172E-3</v>
      </c>
    </row>
    <row r="43" spans="1:67" s="138" customFormat="1" ht="10.9" customHeight="1" x14ac:dyDescent="0.2">
      <c r="A43" s="175" t="s">
        <v>272</v>
      </c>
      <c r="B43" s="186" t="s">
        <v>496</v>
      </c>
      <c r="C43" s="187">
        <v>6.1900340451872485E-4</v>
      </c>
      <c r="D43" s="187">
        <v>6.2448959984627952E-4</v>
      </c>
      <c r="E43" s="187">
        <v>3.2746415366579494E-3</v>
      </c>
      <c r="F43" s="187">
        <v>0</v>
      </c>
      <c r="G43" s="187">
        <v>2.3450244698205547E-3</v>
      </c>
      <c r="H43" s="187">
        <v>0</v>
      </c>
      <c r="I43" s="187">
        <v>0</v>
      </c>
      <c r="J43" s="187">
        <v>0</v>
      </c>
      <c r="K43" s="187">
        <v>0</v>
      </c>
      <c r="L43" s="187">
        <v>0</v>
      </c>
      <c r="M43" s="187">
        <v>0</v>
      </c>
      <c r="N43" s="187">
        <v>0</v>
      </c>
      <c r="O43" s="187">
        <v>6.973617879348009E-3</v>
      </c>
      <c r="P43" s="187">
        <v>1.880561416383818E-3</v>
      </c>
      <c r="Q43" s="187">
        <v>0</v>
      </c>
      <c r="R43" s="187">
        <v>0</v>
      </c>
      <c r="S43" s="187">
        <v>9.4503071349818866E-3</v>
      </c>
      <c r="T43" s="187">
        <v>0</v>
      </c>
      <c r="U43" s="187">
        <v>2.0366892965477394E-2</v>
      </c>
      <c r="V43" s="187">
        <v>0</v>
      </c>
      <c r="W43" s="187">
        <v>0</v>
      </c>
      <c r="X43" s="187">
        <v>2.3693117713426099E-2</v>
      </c>
      <c r="Y43" s="187">
        <v>4.1925205433506624E-4</v>
      </c>
      <c r="Z43" s="187">
        <v>0</v>
      </c>
      <c r="AA43" s="187">
        <v>0</v>
      </c>
      <c r="AB43" s="187">
        <v>1.1890606420927466E-3</v>
      </c>
      <c r="AC43" s="187">
        <v>0</v>
      </c>
      <c r="AD43" s="187">
        <v>0</v>
      </c>
      <c r="AE43" s="187">
        <v>2.4035062915311748E-3</v>
      </c>
      <c r="AF43" s="187">
        <v>0</v>
      </c>
      <c r="AG43" s="187">
        <v>4.434589800443459E-3</v>
      </c>
      <c r="AH43" s="187">
        <v>0</v>
      </c>
      <c r="AI43" s="187">
        <v>0</v>
      </c>
      <c r="AJ43" s="187">
        <v>0</v>
      </c>
      <c r="AK43" s="187">
        <v>0</v>
      </c>
      <c r="AL43" s="187">
        <v>3.0646644192460924E-4</v>
      </c>
      <c r="AM43" s="187">
        <v>0</v>
      </c>
      <c r="AN43" s="187">
        <v>0</v>
      </c>
      <c r="AO43" s="187">
        <v>0</v>
      </c>
      <c r="AP43" s="187">
        <v>0</v>
      </c>
      <c r="AQ43" s="187">
        <v>2.3642426957344085E-4</v>
      </c>
      <c r="AR43" s="187">
        <v>0</v>
      </c>
      <c r="AS43" s="187">
        <v>4.0991606480577786E-3</v>
      </c>
      <c r="AT43" s="187">
        <v>4.1314641166094145E-3</v>
      </c>
      <c r="AU43" s="187">
        <v>0</v>
      </c>
      <c r="AV43" s="187">
        <v>0</v>
      </c>
      <c r="AW43" s="187">
        <v>0</v>
      </c>
      <c r="AX43" s="187">
        <v>0</v>
      </c>
      <c r="AY43" s="187">
        <v>1.9432443111522791E-4</v>
      </c>
      <c r="AZ43" s="187">
        <v>0</v>
      </c>
      <c r="BA43" s="187">
        <v>0</v>
      </c>
      <c r="BB43" s="187">
        <v>0</v>
      </c>
      <c r="BC43" s="187">
        <v>0</v>
      </c>
      <c r="BD43" s="187">
        <v>0</v>
      </c>
      <c r="BE43" s="187">
        <v>0</v>
      </c>
      <c r="BF43" s="187">
        <v>0</v>
      </c>
      <c r="BG43" s="187">
        <v>0</v>
      </c>
      <c r="BH43" s="187">
        <v>0</v>
      </c>
      <c r="BI43" s="187">
        <v>0</v>
      </c>
      <c r="BJ43" s="187">
        <v>7.4108841184753339E-5</v>
      </c>
      <c r="BK43" s="187">
        <v>0</v>
      </c>
      <c r="BL43" s="187">
        <v>0</v>
      </c>
      <c r="BM43" s="187">
        <v>0</v>
      </c>
      <c r="BN43" s="187">
        <v>0</v>
      </c>
      <c r="BO43" s="188">
        <v>1.1853549162079433E-3</v>
      </c>
    </row>
    <row r="44" spans="1:67" s="138" customFormat="1" ht="10.9" customHeight="1" x14ac:dyDescent="0.2">
      <c r="A44" s="175" t="s">
        <v>274</v>
      </c>
      <c r="B44" s="186" t="s">
        <v>497</v>
      </c>
      <c r="C44" s="187">
        <v>0</v>
      </c>
      <c r="D44" s="187">
        <v>0</v>
      </c>
      <c r="E44" s="187">
        <v>0</v>
      </c>
      <c r="F44" s="187">
        <v>0</v>
      </c>
      <c r="G44" s="187">
        <v>0</v>
      </c>
      <c r="H44" s="187">
        <v>0</v>
      </c>
      <c r="I44" s="187">
        <v>0</v>
      </c>
      <c r="J44" s="187">
        <v>0</v>
      </c>
      <c r="K44" s="187">
        <v>0</v>
      </c>
      <c r="L44" s="187">
        <v>0</v>
      </c>
      <c r="M44" s="187">
        <v>0</v>
      </c>
      <c r="N44" s="187">
        <v>0</v>
      </c>
      <c r="O44" s="187">
        <v>0</v>
      </c>
      <c r="P44" s="187">
        <v>0</v>
      </c>
      <c r="Q44" s="187">
        <v>0</v>
      </c>
      <c r="R44" s="187">
        <v>0</v>
      </c>
      <c r="S44" s="187">
        <v>0</v>
      </c>
      <c r="T44" s="187">
        <v>0</v>
      </c>
      <c r="U44" s="187">
        <v>0</v>
      </c>
      <c r="V44" s="187">
        <v>0</v>
      </c>
      <c r="W44" s="187">
        <v>0</v>
      </c>
      <c r="X44" s="187">
        <v>0</v>
      </c>
      <c r="Y44" s="187">
        <v>0</v>
      </c>
      <c r="Z44" s="187">
        <v>0</v>
      </c>
      <c r="AA44" s="187">
        <v>0</v>
      </c>
      <c r="AB44" s="187">
        <v>0</v>
      </c>
      <c r="AC44" s="187">
        <v>0</v>
      </c>
      <c r="AD44" s="187">
        <v>0</v>
      </c>
      <c r="AE44" s="187">
        <v>0</v>
      </c>
      <c r="AF44" s="187">
        <v>0</v>
      </c>
      <c r="AG44" s="187">
        <v>0</v>
      </c>
      <c r="AH44" s="187">
        <v>0</v>
      </c>
      <c r="AI44" s="187">
        <v>0</v>
      </c>
      <c r="AJ44" s="187">
        <v>0</v>
      </c>
      <c r="AK44" s="187">
        <v>0</v>
      </c>
      <c r="AL44" s="187">
        <v>0</v>
      </c>
      <c r="AM44" s="187">
        <v>0</v>
      </c>
      <c r="AN44" s="187">
        <v>0</v>
      </c>
      <c r="AO44" s="187">
        <v>0</v>
      </c>
      <c r="AP44" s="187">
        <v>0</v>
      </c>
      <c r="AQ44" s="187">
        <v>0</v>
      </c>
      <c r="AR44" s="187">
        <v>0</v>
      </c>
      <c r="AS44" s="187">
        <v>0</v>
      </c>
      <c r="AT44" s="187">
        <v>0</v>
      </c>
      <c r="AU44" s="187">
        <v>0</v>
      </c>
      <c r="AV44" s="187">
        <v>0</v>
      </c>
      <c r="AW44" s="187">
        <v>0</v>
      </c>
      <c r="AX44" s="187">
        <v>0</v>
      </c>
      <c r="AY44" s="187">
        <v>0</v>
      </c>
      <c r="AZ44" s="187">
        <v>0</v>
      </c>
      <c r="BA44" s="187">
        <v>0</v>
      </c>
      <c r="BB44" s="187">
        <v>0</v>
      </c>
      <c r="BC44" s="187">
        <v>0</v>
      </c>
      <c r="BD44" s="187">
        <v>0</v>
      </c>
      <c r="BE44" s="187">
        <v>0</v>
      </c>
      <c r="BF44" s="187">
        <v>0</v>
      </c>
      <c r="BG44" s="187">
        <v>0</v>
      </c>
      <c r="BH44" s="187">
        <v>0</v>
      </c>
      <c r="BI44" s="187">
        <v>0</v>
      </c>
      <c r="BJ44" s="187">
        <v>0</v>
      </c>
      <c r="BK44" s="187">
        <v>0</v>
      </c>
      <c r="BL44" s="187">
        <v>0</v>
      </c>
      <c r="BM44" s="187">
        <v>0</v>
      </c>
      <c r="BN44" s="187">
        <v>0</v>
      </c>
      <c r="BO44" s="188">
        <v>0</v>
      </c>
    </row>
    <row r="45" spans="1:67" s="138" customFormat="1" ht="10.9" customHeight="1" x14ac:dyDescent="0.2">
      <c r="A45" s="193" t="s">
        <v>275</v>
      </c>
      <c r="B45" s="194" t="s">
        <v>498</v>
      </c>
      <c r="C45" s="195">
        <v>1.5475085112968121E-3</v>
      </c>
      <c r="D45" s="195">
        <v>4.6836719988470965E-3</v>
      </c>
      <c r="E45" s="195">
        <v>6.0871133555775992E-4</v>
      </c>
      <c r="F45" s="195">
        <v>7.6657723265619016E-4</v>
      </c>
      <c r="G45" s="195">
        <v>1.0195758564437193E-3</v>
      </c>
      <c r="H45" s="195">
        <v>2.255554302469832E-4</v>
      </c>
      <c r="I45" s="195">
        <v>2.0350020350020349E-3</v>
      </c>
      <c r="J45" s="195">
        <v>3.2420749279538905E-3</v>
      </c>
      <c r="K45" s="195">
        <v>6.2311458384847437E-4</v>
      </c>
      <c r="L45" s="195">
        <v>1.1207362577957095E-4</v>
      </c>
      <c r="M45" s="195">
        <v>2.3942264938263158E-4</v>
      </c>
      <c r="N45" s="195">
        <v>3.2558777160874631E-4</v>
      </c>
      <c r="O45" s="195">
        <v>2.9406822382792807E-4</v>
      </c>
      <c r="P45" s="195">
        <v>1.3760205485735254E-4</v>
      </c>
      <c r="Q45" s="195">
        <v>4.5662100456621002E-3</v>
      </c>
      <c r="R45" s="195">
        <v>1.6299918500407497E-3</v>
      </c>
      <c r="S45" s="195">
        <v>6.3002047566545908E-4</v>
      </c>
      <c r="T45" s="195">
        <v>2.1208907741251328E-3</v>
      </c>
      <c r="U45" s="195">
        <v>2.2848738723359554E-3</v>
      </c>
      <c r="V45" s="195">
        <v>1.958568738229755E-3</v>
      </c>
      <c r="W45" s="195">
        <v>9.9833610648918472E-4</v>
      </c>
      <c r="X45" s="195">
        <v>3.7608123354644602E-4</v>
      </c>
      <c r="Y45" s="195">
        <v>1.2577561630051988E-3</v>
      </c>
      <c r="Z45" s="195">
        <v>1.0255454036919634E-3</v>
      </c>
      <c r="AA45" s="195">
        <v>0</v>
      </c>
      <c r="AB45" s="195">
        <v>2.2294887039239E-3</v>
      </c>
      <c r="AC45" s="195">
        <v>0</v>
      </c>
      <c r="AD45" s="195">
        <v>0</v>
      </c>
      <c r="AE45" s="195">
        <v>2.5448890145624205E-3</v>
      </c>
      <c r="AF45" s="195">
        <v>0</v>
      </c>
      <c r="AG45" s="195">
        <v>2.2172949002217295E-3</v>
      </c>
      <c r="AH45" s="195">
        <v>0</v>
      </c>
      <c r="AI45" s="195">
        <v>2.1742766348887776E-3</v>
      </c>
      <c r="AJ45" s="195">
        <v>1.7959078955807838E-3</v>
      </c>
      <c r="AK45" s="195">
        <v>0</v>
      </c>
      <c r="AL45" s="195">
        <v>6.1293288384921848E-4</v>
      </c>
      <c r="AM45" s="195">
        <v>1.567398119122257E-3</v>
      </c>
      <c r="AN45" s="195">
        <v>0</v>
      </c>
      <c r="AO45" s="195">
        <v>5.3605889500393106E-4</v>
      </c>
      <c r="AP45" s="195">
        <v>3.6060168967648877E-4</v>
      </c>
      <c r="AQ45" s="195">
        <v>3.359713304464686E-4</v>
      </c>
      <c r="AR45" s="195">
        <v>2.4479804161566709E-4</v>
      </c>
      <c r="AS45" s="195">
        <v>6.9295334764786255E-3</v>
      </c>
      <c r="AT45" s="195">
        <v>2.3767523906786742E-2</v>
      </c>
      <c r="AU45" s="195">
        <v>1.2721027859051012E-3</v>
      </c>
      <c r="AV45" s="195">
        <v>2.6482192076960494E-3</v>
      </c>
      <c r="AW45" s="195">
        <v>1.6431095406360425E-3</v>
      </c>
      <c r="AX45" s="195">
        <v>9.3810996666766761E-3</v>
      </c>
      <c r="AY45" s="195">
        <v>2.5197401234607884E-3</v>
      </c>
      <c r="AZ45" s="195">
        <v>1.4589412255106293E-3</v>
      </c>
      <c r="BA45" s="195">
        <v>3.1813615270535329E-3</v>
      </c>
      <c r="BB45" s="195">
        <v>1.2512030798845044E-3</v>
      </c>
      <c r="BC45" s="195">
        <v>2.1270764317548084E-3</v>
      </c>
      <c r="BD45" s="195">
        <v>3.625806282103493E-3</v>
      </c>
      <c r="BE45" s="195">
        <v>1.7668433510017669E-3</v>
      </c>
      <c r="BF45" s="195">
        <v>8.8772241306109842E-4</v>
      </c>
      <c r="BG45" s="195">
        <v>1.4944491887275832E-3</v>
      </c>
      <c r="BH45" s="195">
        <v>9.7891324581955903E-4</v>
      </c>
      <c r="BI45" s="195">
        <v>1.0670189522890097E-3</v>
      </c>
      <c r="BJ45" s="195">
        <v>1.161038511894469E-3</v>
      </c>
      <c r="BK45" s="195">
        <v>2.9101099374865273E-3</v>
      </c>
      <c r="BL45" s="195">
        <v>1.7675050985723998E-3</v>
      </c>
      <c r="BM45" s="195">
        <v>0</v>
      </c>
      <c r="BN45" s="195">
        <v>0</v>
      </c>
      <c r="BO45" s="196">
        <v>2.1699770387073125E-3</v>
      </c>
    </row>
    <row r="46" spans="1:67" s="138" customFormat="1" ht="10.9" customHeight="1" x14ac:dyDescent="0.2">
      <c r="A46" s="175" t="s">
        <v>276</v>
      </c>
      <c r="B46" s="186" t="s">
        <v>499</v>
      </c>
      <c r="C46" s="187">
        <v>0</v>
      </c>
      <c r="D46" s="187">
        <v>0</v>
      </c>
      <c r="E46" s="187">
        <v>0</v>
      </c>
      <c r="F46" s="187">
        <v>0</v>
      </c>
      <c r="G46" s="187">
        <v>0</v>
      </c>
      <c r="H46" s="187">
        <v>0</v>
      </c>
      <c r="I46" s="187">
        <v>0</v>
      </c>
      <c r="J46" s="187">
        <v>0</v>
      </c>
      <c r="K46" s="187">
        <v>0</v>
      </c>
      <c r="L46" s="187">
        <v>0</v>
      </c>
      <c r="M46" s="187">
        <v>0</v>
      </c>
      <c r="N46" s="187">
        <v>0</v>
      </c>
      <c r="O46" s="187">
        <v>0</v>
      </c>
      <c r="P46" s="187">
        <v>0</v>
      </c>
      <c r="Q46" s="187">
        <v>0</v>
      </c>
      <c r="R46" s="187">
        <v>0</v>
      </c>
      <c r="S46" s="187">
        <v>0</v>
      </c>
      <c r="T46" s="187">
        <v>0</v>
      </c>
      <c r="U46" s="187">
        <v>0</v>
      </c>
      <c r="V46" s="187">
        <v>0</v>
      </c>
      <c r="W46" s="187">
        <v>0</v>
      </c>
      <c r="X46" s="187">
        <v>0</v>
      </c>
      <c r="Y46" s="187">
        <v>0</v>
      </c>
      <c r="Z46" s="187">
        <v>0</v>
      </c>
      <c r="AA46" s="187">
        <v>0</v>
      </c>
      <c r="AB46" s="187">
        <v>0</v>
      </c>
      <c r="AC46" s="187">
        <v>0</v>
      </c>
      <c r="AD46" s="187">
        <v>0</v>
      </c>
      <c r="AE46" s="187">
        <v>0</v>
      </c>
      <c r="AF46" s="187">
        <v>0</v>
      </c>
      <c r="AG46" s="187">
        <v>0</v>
      </c>
      <c r="AH46" s="187">
        <v>0</v>
      </c>
      <c r="AI46" s="187">
        <v>0</v>
      </c>
      <c r="AJ46" s="187">
        <v>0</v>
      </c>
      <c r="AK46" s="187">
        <v>0</v>
      </c>
      <c r="AL46" s="187">
        <v>0</v>
      </c>
      <c r="AM46" s="187">
        <v>0</v>
      </c>
      <c r="AN46" s="187">
        <v>0</v>
      </c>
      <c r="AO46" s="187">
        <v>0</v>
      </c>
      <c r="AP46" s="187">
        <v>0</v>
      </c>
      <c r="AQ46" s="187">
        <v>0</v>
      </c>
      <c r="AR46" s="187">
        <v>0</v>
      </c>
      <c r="AS46" s="187">
        <v>0</v>
      </c>
      <c r="AT46" s="187">
        <v>0</v>
      </c>
      <c r="AU46" s="187">
        <v>0</v>
      </c>
      <c r="AV46" s="187">
        <v>0</v>
      </c>
      <c r="AW46" s="187">
        <v>0</v>
      </c>
      <c r="AX46" s="187">
        <v>0</v>
      </c>
      <c r="AY46" s="187">
        <v>0</v>
      </c>
      <c r="AZ46" s="187">
        <v>0</v>
      </c>
      <c r="BA46" s="187">
        <v>0</v>
      </c>
      <c r="BB46" s="187">
        <v>0</v>
      </c>
      <c r="BC46" s="187">
        <v>0</v>
      </c>
      <c r="BD46" s="187">
        <v>0</v>
      </c>
      <c r="BE46" s="187">
        <v>0</v>
      </c>
      <c r="BF46" s="187">
        <v>0</v>
      </c>
      <c r="BG46" s="187">
        <v>0</v>
      </c>
      <c r="BH46" s="187">
        <v>0</v>
      </c>
      <c r="BI46" s="187">
        <v>0</v>
      </c>
      <c r="BJ46" s="187">
        <v>0</v>
      </c>
      <c r="BK46" s="187">
        <v>0</v>
      </c>
      <c r="BL46" s="187">
        <v>0</v>
      </c>
      <c r="BM46" s="187">
        <v>0</v>
      </c>
      <c r="BN46" s="187">
        <v>0</v>
      </c>
      <c r="BO46" s="188">
        <v>0</v>
      </c>
    </row>
    <row r="47" spans="1:67" s="138" customFormat="1" ht="10.9" customHeight="1" x14ac:dyDescent="0.2">
      <c r="A47" s="175" t="s">
        <v>277</v>
      </c>
      <c r="B47" s="186" t="s">
        <v>500</v>
      </c>
      <c r="C47" s="187">
        <v>0</v>
      </c>
      <c r="D47" s="187">
        <v>0</v>
      </c>
      <c r="E47" s="187">
        <v>0</v>
      </c>
      <c r="F47" s="187">
        <v>0</v>
      </c>
      <c r="G47" s="187">
        <v>0</v>
      </c>
      <c r="H47" s="187">
        <v>0</v>
      </c>
      <c r="I47" s="187">
        <v>0</v>
      </c>
      <c r="J47" s="187">
        <v>0</v>
      </c>
      <c r="K47" s="187">
        <v>0</v>
      </c>
      <c r="L47" s="187">
        <v>0</v>
      </c>
      <c r="M47" s="187">
        <v>0</v>
      </c>
      <c r="N47" s="187">
        <v>0</v>
      </c>
      <c r="O47" s="187">
        <v>0</v>
      </c>
      <c r="P47" s="187">
        <v>0</v>
      </c>
      <c r="Q47" s="187">
        <v>0</v>
      </c>
      <c r="R47" s="187">
        <v>0</v>
      </c>
      <c r="S47" s="187">
        <v>0</v>
      </c>
      <c r="T47" s="187">
        <v>0</v>
      </c>
      <c r="U47" s="187">
        <v>0</v>
      </c>
      <c r="V47" s="187">
        <v>0</v>
      </c>
      <c r="W47" s="187">
        <v>0</v>
      </c>
      <c r="X47" s="187">
        <v>0</v>
      </c>
      <c r="Y47" s="187">
        <v>0</v>
      </c>
      <c r="Z47" s="187">
        <v>0</v>
      </c>
      <c r="AA47" s="187">
        <v>0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0</v>
      </c>
      <c r="AP47" s="187">
        <v>0</v>
      </c>
      <c r="AQ47" s="187">
        <v>0</v>
      </c>
      <c r="AR47" s="187">
        <v>0</v>
      </c>
      <c r="AS47" s="187">
        <v>0</v>
      </c>
      <c r="AT47" s="187">
        <v>0</v>
      </c>
      <c r="AU47" s="187">
        <v>0</v>
      </c>
      <c r="AV47" s="187">
        <v>0</v>
      </c>
      <c r="AW47" s="187">
        <v>0</v>
      </c>
      <c r="AX47" s="187">
        <v>0</v>
      </c>
      <c r="AY47" s="187">
        <v>0</v>
      </c>
      <c r="AZ47" s="187">
        <v>0</v>
      </c>
      <c r="BA47" s="187">
        <v>0</v>
      </c>
      <c r="BB47" s="187">
        <v>0</v>
      </c>
      <c r="BC47" s="187">
        <v>0</v>
      </c>
      <c r="BD47" s="187">
        <v>0</v>
      </c>
      <c r="BE47" s="187">
        <v>0</v>
      </c>
      <c r="BF47" s="187">
        <v>0</v>
      </c>
      <c r="BG47" s="187">
        <v>0</v>
      </c>
      <c r="BH47" s="187">
        <v>0</v>
      </c>
      <c r="BI47" s="187">
        <v>0</v>
      </c>
      <c r="BJ47" s="187">
        <v>0</v>
      </c>
      <c r="BK47" s="187">
        <v>0</v>
      </c>
      <c r="BL47" s="187">
        <v>0</v>
      </c>
      <c r="BM47" s="187">
        <v>0</v>
      </c>
      <c r="BN47" s="187">
        <v>0</v>
      </c>
      <c r="BO47" s="188">
        <v>0</v>
      </c>
    </row>
    <row r="48" spans="1:67" s="138" customFormat="1" ht="10.9" customHeight="1" x14ac:dyDescent="0.2">
      <c r="A48" s="175" t="s">
        <v>278</v>
      </c>
      <c r="B48" s="186" t="s">
        <v>501</v>
      </c>
      <c r="C48" s="187">
        <v>6.1900340451872485E-3</v>
      </c>
      <c r="D48" s="187">
        <v>1.0111927751357063E-2</v>
      </c>
      <c r="E48" s="187">
        <v>9.7450175849941381E-3</v>
      </c>
      <c r="F48" s="187">
        <v>4.1395170563434266E-2</v>
      </c>
      <c r="G48" s="187">
        <v>3.4665579119086461E-3</v>
      </c>
      <c r="H48" s="187">
        <v>2.6164429908650051E-3</v>
      </c>
      <c r="I48" s="187">
        <v>6.3247863247863245E-2</v>
      </c>
      <c r="J48" s="187">
        <v>3.9985590778097983E-2</v>
      </c>
      <c r="K48" s="187">
        <v>7.150981652737253E-3</v>
      </c>
      <c r="L48" s="187">
        <v>9.1768521814801635E-3</v>
      </c>
      <c r="M48" s="187">
        <v>5.9855662345657899E-3</v>
      </c>
      <c r="N48" s="187">
        <v>1.330625813969429E-2</v>
      </c>
      <c r="O48" s="187">
        <v>7.8978322970929254E-3</v>
      </c>
      <c r="P48" s="187">
        <v>1.0274286762682322E-2</v>
      </c>
      <c r="Q48" s="187">
        <v>2.7397260273972601E-2</v>
      </c>
      <c r="R48" s="187">
        <v>1.8744906275468622E-2</v>
      </c>
      <c r="S48" s="187">
        <v>1.5829264451094661E-2</v>
      </c>
      <c r="T48" s="187">
        <v>1.2725344644750796E-2</v>
      </c>
      <c r="U48" s="187">
        <v>0.11113153782516776</v>
      </c>
      <c r="V48" s="187">
        <v>9.1148775894538611E-3</v>
      </c>
      <c r="W48" s="187">
        <v>2.0632279534109815E-2</v>
      </c>
      <c r="X48" s="187">
        <v>1.9462203836028581E-2</v>
      </c>
      <c r="Y48" s="187">
        <v>5.865336240147577E-2</v>
      </c>
      <c r="Z48" s="187">
        <v>1.1094536639940332E-2</v>
      </c>
      <c r="AA48" s="187">
        <v>9.3896713615023476E-3</v>
      </c>
      <c r="AB48" s="187">
        <v>3.0469678953626636E-2</v>
      </c>
      <c r="AC48" s="187">
        <v>0</v>
      </c>
      <c r="AD48" s="187">
        <v>0</v>
      </c>
      <c r="AE48" s="187">
        <v>4.2414816909373675E-2</v>
      </c>
      <c r="AF48" s="187">
        <v>0</v>
      </c>
      <c r="AG48" s="187">
        <v>3.0303030303030304E-2</v>
      </c>
      <c r="AH48" s="187">
        <v>0</v>
      </c>
      <c r="AI48" s="187">
        <v>1.5219936444221442E-2</v>
      </c>
      <c r="AJ48" s="187">
        <v>1.8792893335898914E-2</v>
      </c>
      <c r="AK48" s="187">
        <v>9.5693779904306216E-3</v>
      </c>
      <c r="AL48" s="187">
        <v>8.8875268158136681E-3</v>
      </c>
      <c r="AM48" s="187">
        <v>7.8369905956112845E-3</v>
      </c>
      <c r="AN48" s="187">
        <v>3.2430370087752763E-2</v>
      </c>
      <c r="AO48" s="187">
        <v>2.7339003645200487E-3</v>
      </c>
      <c r="AP48" s="187">
        <v>9.2726148773954252E-4</v>
      </c>
      <c r="AQ48" s="187">
        <v>1.7794037131053705E-3</v>
      </c>
      <c r="AR48" s="187">
        <v>3.3863729090167277E-3</v>
      </c>
      <c r="AS48" s="187">
        <v>0.11428850283037283</v>
      </c>
      <c r="AT48" s="187">
        <v>4.4981895831399124E-2</v>
      </c>
      <c r="AU48" s="187">
        <v>4.4587202645973795E-2</v>
      </c>
      <c r="AV48" s="187">
        <v>1.9800228955501074E-2</v>
      </c>
      <c r="AW48" s="187">
        <v>3.5159010600706712E-3</v>
      </c>
      <c r="AX48" s="187">
        <v>5.2611032701720666E-3</v>
      </c>
      <c r="AY48" s="187">
        <v>9.6320143022781309E-3</v>
      </c>
      <c r="AZ48" s="187">
        <v>5.6273447269695707E-3</v>
      </c>
      <c r="BA48" s="187">
        <v>9.4962445581973885E-3</v>
      </c>
      <c r="BB48" s="187">
        <v>3.1761308950914342E-3</v>
      </c>
      <c r="BC48" s="187">
        <v>1.0111060797445125E-2</v>
      </c>
      <c r="BD48" s="187">
        <v>2.7272368991474099E-2</v>
      </c>
      <c r="BE48" s="187">
        <v>8.4758475847584759E-3</v>
      </c>
      <c r="BF48" s="187">
        <v>1.1347408236520128E-2</v>
      </c>
      <c r="BG48" s="187">
        <v>3.0600626245374323E-3</v>
      </c>
      <c r="BH48" s="187">
        <v>4.7019931315595209E-3</v>
      </c>
      <c r="BI48" s="187">
        <v>4.2883999796758297E-2</v>
      </c>
      <c r="BJ48" s="187">
        <v>1.9194189866851116E-2</v>
      </c>
      <c r="BK48" s="187">
        <v>3.7669756413020047E-2</v>
      </c>
      <c r="BL48" s="187">
        <v>2.8008157715839564E-2</v>
      </c>
      <c r="BM48" s="187">
        <v>0</v>
      </c>
      <c r="BN48" s="187">
        <v>5.1514205432407114E-3</v>
      </c>
      <c r="BO48" s="188">
        <v>1.5535369435615551E-2</v>
      </c>
    </row>
    <row r="49" spans="1:67" s="138" customFormat="1" ht="10.9" customHeight="1" x14ac:dyDescent="0.2">
      <c r="A49" s="175" t="s">
        <v>279</v>
      </c>
      <c r="B49" s="186" t="s">
        <v>502</v>
      </c>
      <c r="C49" s="187">
        <v>0</v>
      </c>
      <c r="D49" s="187">
        <v>9.6075323053273766E-5</v>
      </c>
      <c r="E49" s="187">
        <v>1.1948778068356029E-3</v>
      </c>
      <c r="F49" s="187">
        <v>1.8397853583748563E-3</v>
      </c>
      <c r="G49" s="187">
        <v>1.0195758564437195E-4</v>
      </c>
      <c r="H49" s="187">
        <v>7.8944400586444124E-5</v>
      </c>
      <c r="I49" s="187">
        <v>4.8026048026048023E-3</v>
      </c>
      <c r="J49" s="187">
        <v>4.2026897214217096E-3</v>
      </c>
      <c r="K49" s="187">
        <v>2.9375401809999505E-3</v>
      </c>
      <c r="L49" s="187">
        <v>1.7206597840275306E-3</v>
      </c>
      <c r="M49" s="187">
        <v>1.2313164825392482E-3</v>
      </c>
      <c r="N49" s="187">
        <v>4.472547809993831E-3</v>
      </c>
      <c r="O49" s="187">
        <v>3.7808771635019322E-3</v>
      </c>
      <c r="P49" s="187">
        <v>1.1008164388588203E-3</v>
      </c>
      <c r="Q49" s="187">
        <v>4.5662100456621002E-3</v>
      </c>
      <c r="R49" s="187">
        <v>2.4449877750611247E-3</v>
      </c>
      <c r="S49" s="187">
        <v>1.1025358324145535E-3</v>
      </c>
      <c r="T49" s="187">
        <v>1.0604453870625664E-3</v>
      </c>
      <c r="U49" s="187">
        <v>6.2374430422964299E-3</v>
      </c>
      <c r="V49" s="187">
        <v>1.958568738229755E-3</v>
      </c>
      <c r="W49" s="187">
        <v>9.9833610648918472E-4</v>
      </c>
      <c r="X49" s="187">
        <v>4.2309138773975177E-3</v>
      </c>
      <c r="Y49" s="187">
        <v>2.6412879423109172E-3</v>
      </c>
      <c r="Z49" s="187">
        <v>3.4961775125862391E-3</v>
      </c>
      <c r="AA49" s="187">
        <v>0</v>
      </c>
      <c r="AB49" s="187">
        <v>5.4994054696789535E-3</v>
      </c>
      <c r="AC49" s="187">
        <v>0</v>
      </c>
      <c r="AD49" s="187">
        <v>0</v>
      </c>
      <c r="AE49" s="187">
        <v>2.2621235684999294E-3</v>
      </c>
      <c r="AF49" s="187">
        <v>0</v>
      </c>
      <c r="AG49" s="187">
        <v>2.9563932002956393E-3</v>
      </c>
      <c r="AH49" s="187">
        <v>0</v>
      </c>
      <c r="AI49" s="187">
        <v>2.5087807325639738E-3</v>
      </c>
      <c r="AJ49" s="187">
        <v>2.3090244371752936E-3</v>
      </c>
      <c r="AK49" s="187">
        <v>0</v>
      </c>
      <c r="AL49" s="187">
        <v>2.6049647563591788E-3</v>
      </c>
      <c r="AM49" s="187">
        <v>1.567398119122257E-3</v>
      </c>
      <c r="AN49" s="187">
        <v>7.630675314765357E-3</v>
      </c>
      <c r="AO49" s="187">
        <v>1.3222786076763633E-3</v>
      </c>
      <c r="AP49" s="187">
        <v>2.7302699361219864E-3</v>
      </c>
      <c r="AQ49" s="187">
        <v>1.1447912000398187E-3</v>
      </c>
      <c r="AR49" s="187">
        <v>1.4279885760913912E-3</v>
      </c>
      <c r="AS49" s="187">
        <v>1.463985945734921E-3</v>
      </c>
      <c r="AT49" s="187">
        <v>4.5631789063225327E-2</v>
      </c>
      <c r="AU49" s="187">
        <v>1.8636305813509731E-2</v>
      </c>
      <c r="AV49" s="187">
        <v>9.0059105894375845E-3</v>
      </c>
      <c r="AW49" s="187">
        <v>2.7915194346289753E-3</v>
      </c>
      <c r="AX49" s="187">
        <v>1.0990660941112879E-3</v>
      </c>
      <c r="AY49" s="187">
        <v>2.7399744787247136E-3</v>
      </c>
      <c r="AZ49" s="187">
        <v>1.2505210504376823E-3</v>
      </c>
      <c r="BA49" s="187">
        <v>6.2192029852174329E-3</v>
      </c>
      <c r="BB49" s="187">
        <v>1.3474494706448509E-3</v>
      </c>
      <c r="BC49" s="187">
        <v>4.5580209251888746E-3</v>
      </c>
      <c r="BD49" s="187">
        <v>1.8273538182630285E-2</v>
      </c>
      <c r="BE49" s="187">
        <v>6.7923459012567923E-3</v>
      </c>
      <c r="BF49" s="187">
        <v>1.2891273302713342E-2</v>
      </c>
      <c r="BG49" s="187">
        <v>4.5545118132650159E-3</v>
      </c>
      <c r="BH49" s="187">
        <v>2.3189010495233814E-3</v>
      </c>
      <c r="BI49" s="187">
        <v>2.6472232102027336E-2</v>
      </c>
      <c r="BJ49" s="187">
        <v>2.3541908549689978E-2</v>
      </c>
      <c r="BK49" s="187">
        <v>1.2287130847165338E-2</v>
      </c>
      <c r="BL49" s="187">
        <v>1.9759800589168368E-2</v>
      </c>
      <c r="BM49" s="187">
        <v>0</v>
      </c>
      <c r="BN49" s="187">
        <v>2.6537620980330938E-3</v>
      </c>
      <c r="BO49" s="188">
        <v>5.0286341759879149E-3</v>
      </c>
    </row>
    <row r="50" spans="1:67" s="138" customFormat="1" ht="10.9" customHeight="1" x14ac:dyDescent="0.2">
      <c r="A50" s="175" t="s">
        <v>280</v>
      </c>
      <c r="B50" s="186" t="s">
        <v>503</v>
      </c>
      <c r="C50" s="187">
        <v>0</v>
      </c>
      <c r="D50" s="187">
        <v>0</v>
      </c>
      <c r="E50" s="187">
        <v>1.6852286049237983E-3</v>
      </c>
      <c r="F50" s="187">
        <v>2.0697585281717135E-3</v>
      </c>
      <c r="G50" s="187">
        <v>0</v>
      </c>
      <c r="H50" s="187">
        <v>0</v>
      </c>
      <c r="I50" s="187">
        <v>4.1514041514041514E-3</v>
      </c>
      <c r="J50" s="187">
        <v>1.5609990393852064E-3</v>
      </c>
      <c r="K50" s="187">
        <v>1.5528411057811186E-3</v>
      </c>
      <c r="L50" s="187">
        <v>2.505175164484527E-4</v>
      </c>
      <c r="M50" s="187">
        <v>3.4203235626090231E-5</v>
      </c>
      <c r="N50" s="187">
        <v>1.6879155528137639E-3</v>
      </c>
      <c r="O50" s="187">
        <v>2.1004873130566292E-4</v>
      </c>
      <c r="P50" s="187">
        <v>1.2842858453352903E-3</v>
      </c>
      <c r="Q50" s="187">
        <v>0</v>
      </c>
      <c r="R50" s="187">
        <v>0</v>
      </c>
      <c r="S50" s="187">
        <v>3.9376279729091198E-4</v>
      </c>
      <c r="T50" s="187">
        <v>0</v>
      </c>
      <c r="U50" s="187">
        <v>9.0607067351253397E-4</v>
      </c>
      <c r="V50" s="187">
        <v>8.2862523540489647E-4</v>
      </c>
      <c r="W50" s="187">
        <v>6.6555740432612314E-4</v>
      </c>
      <c r="X50" s="187">
        <v>3.7608123354644601E-3</v>
      </c>
      <c r="Y50" s="187">
        <v>3.5217172564145564E-3</v>
      </c>
      <c r="Z50" s="187">
        <v>1.6315495058735782E-3</v>
      </c>
      <c r="AA50" s="187">
        <v>0</v>
      </c>
      <c r="AB50" s="187">
        <v>0</v>
      </c>
      <c r="AC50" s="187">
        <v>0</v>
      </c>
      <c r="AD50" s="187">
        <v>0</v>
      </c>
      <c r="AE50" s="187">
        <v>3.9587162448748766E-3</v>
      </c>
      <c r="AF50" s="187">
        <v>0</v>
      </c>
      <c r="AG50" s="187">
        <v>0</v>
      </c>
      <c r="AH50" s="187">
        <v>0</v>
      </c>
      <c r="AI50" s="187">
        <v>1.6725204883759825E-4</v>
      </c>
      <c r="AJ50" s="187">
        <v>4.4897697389519595E-4</v>
      </c>
      <c r="AK50" s="187">
        <v>0</v>
      </c>
      <c r="AL50" s="187">
        <v>6.1293288384921848E-4</v>
      </c>
      <c r="AM50" s="187">
        <v>0</v>
      </c>
      <c r="AN50" s="187">
        <v>0</v>
      </c>
      <c r="AO50" s="187">
        <v>4.1097848616968052E-4</v>
      </c>
      <c r="AP50" s="187">
        <v>0</v>
      </c>
      <c r="AQ50" s="187">
        <v>3.098402269672988E-3</v>
      </c>
      <c r="AR50" s="187">
        <v>5.3039575683394534E-3</v>
      </c>
      <c r="AS50" s="187">
        <v>2.371657232090572E-2</v>
      </c>
      <c r="AT50" s="187">
        <v>1.4854702441741714E-3</v>
      </c>
      <c r="AU50" s="187">
        <v>0</v>
      </c>
      <c r="AV50" s="187">
        <v>1.6066190740567868E-3</v>
      </c>
      <c r="AW50" s="187">
        <v>2.7738515901060069E-3</v>
      </c>
      <c r="AX50" s="187">
        <v>2.4023302603525418E-5</v>
      </c>
      <c r="AY50" s="187">
        <v>3.9901283188993461E-3</v>
      </c>
      <c r="AZ50" s="187">
        <v>1.6673614005835765E-3</v>
      </c>
      <c r="BA50" s="187">
        <v>9.3288044778261497E-3</v>
      </c>
      <c r="BB50" s="187">
        <v>6.7372473532242546E-4</v>
      </c>
      <c r="BC50" s="187">
        <v>1.5378107199885603E-2</v>
      </c>
      <c r="BD50" s="187">
        <v>8.486488616807451E-3</v>
      </c>
      <c r="BE50" s="187">
        <v>3.6920358702536922E-3</v>
      </c>
      <c r="BF50" s="187">
        <v>4.2456289320313405E-3</v>
      </c>
      <c r="BG50" s="187">
        <v>7.1164247082265873E-5</v>
      </c>
      <c r="BH50" s="187">
        <v>5.2957601823025327E-4</v>
      </c>
      <c r="BI50" s="187">
        <v>4.4001829175346778E-2</v>
      </c>
      <c r="BJ50" s="187">
        <v>1.7489686519601789E-2</v>
      </c>
      <c r="BK50" s="187">
        <v>1.4658331536969174E-2</v>
      </c>
      <c r="BL50" s="187">
        <v>1.7856333559936551E-2</v>
      </c>
      <c r="BM50" s="187">
        <v>0</v>
      </c>
      <c r="BN50" s="187">
        <v>1.7639712769278802E-2</v>
      </c>
      <c r="BO50" s="188">
        <v>3.8087659138261259E-3</v>
      </c>
    </row>
    <row r="51" spans="1:67" s="138" customFormat="1" ht="10.9" customHeight="1" x14ac:dyDescent="0.2">
      <c r="A51" s="189" t="s">
        <v>281</v>
      </c>
      <c r="B51" s="190" t="s">
        <v>504</v>
      </c>
      <c r="C51" s="191">
        <v>0.1046115753636645</v>
      </c>
      <c r="D51" s="191">
        <v>9.3217082192438877E-2</v>
      </c>
      <c r="E51" s="191">
        <v>4.7186400937866357E-2</v>
      </c>
      <c r="F51" s="191">
        <v>6.9835185894978918E-2</v>
      </c>
      <c r="G51" s="191">
        <v>1.3968189233278956E-2</v>
      </c>
      <c r="H51" s="191">
        <v>6.3516409157550469E-2</v>
      </c>
      <c r="I51" s="191">
        <v>1.457061457061457E-2</v>
      </c>
      <c r="J51" s="191">
        <v>3.8664745437079734E-2</v>
      </c>
      <c r="K51" s="191">
        <v>4.7336926957123784E-2</v>
      </c>
      <c r="L51" s="191">
        <v>5.5298445472884775E-2</v>
      </c>
      <c r="M51" s="191">
        <v>3.5229332694872932E-2</v>
      </c>
      <c r="N51" s="191">
        <v>8.1422647199945158E-2</v>
      </c>
      <c r="O51" s="191">
        <v>3.9111073769114435E-2</v>
      </c>
      <c r="P51" s="191">
        <v>8.1185212365837991E-2</v>
      </c>
      <c r="Q51" s="191">
        <v>5.0228310502283102E-2</v>
      </c>
      <c r="R51" s="191">
        <v>7.4979625101874489E-2</v>
      </c>
      <c r="S51" s="191">
        <v>5.2764214836982203E-2</v>
      </c>
      <c r="T51" s="191">
        <v>7.2110286320254513E-2</v>
      </c>
      <c r="U51" s="191">
        <v>5.0621774585374181E-2</v>
      </c>
      <c r="V51" s="191">
        <v>6.8549905838041436E-2</v>
      </c>
      <c r="W51" s="191">
        <v>5.8569051580698833E-2</v>
      </c>
      <c r="X51" s="191">
        <v>2.4257239563745769E-2</v>
      </c>
      <c r="Y51" s="191">
        <v>1.2871038068086534E-2</v>
      </c>
      <c r="Z51" s="191">
        <v>3.7479022934924486E-2</v>
      </c>
      <c r="AA51" s="191">
        <v>9.3896713615023476E-3</v>
      </c>
      <c r="AB51" s="191">
        <v>4.5035671819262782E-2</v>
      </c>
      <c r="AC51" s="191">
        <v>0</v>
      </c>
      <c r="AD51" s="191">
        <v>0</v>
      </c>
      <c r="AE51" s="191">
        <v>2.587303831471794E-2</v>
      </c>
      <c r="AF51" s="191">
        <v>0</v>
      </c>
      <c r="AG51" s="191">
        <v>8.130081300813009E-3</v>
      </c>
      <c r="AH51" s="191">
        <v>0</v>
      </c>
      <c r="AI51" s="191">
        <v>3.7631710988459612E-2</v>
      </c>
      <c r="AJ51" s="191">
        <v>3.4891924828426658E-2</v>
      </c>
      <c r="AK51" s="191">
        <v>4.784688995215311E-2</v>
      </c>
      <c r="AL51" s="191">
        <v>3.6775973030953112E-2</v>
      </c>
      <c r="AM51" s="191">
        <v>7.5235109717868343E-2</v>
      </c>
      <c r="AN51" s="191">
        <v>6.1045402518122857E-3</v>
      </c>
      <c r="AO51" s="191">
        <v>7.05632192123508E-2</v>
      </c>
      <c r="AP51" s="191">
        <v>7.4593035235936536E-2</v>
      </c>
      <c r="AQ51" s="191">
        <v>3.6060922801254294E-2</v>
      </c>
      <c r="AR51" s="191">
        <v>3.5618115055079558E-2</v>
      </c>
      <c r="AS51" s="191">
        <v>9.07671286355651E-3</v>
      </c>
      <c r="AT51" s="191">
        <v>2.0518057747655742E-2</v>
      </c>
      <c r="AU51" s="191">
        <v>2.1371326803205699E-2</v>
      </c>
      <c r="AV51" s="191">
        <v>1.4159865967680917E-2</v>
      </c>
      <c r="AW51" s="191">
        <v>5.4240282685512368E-3</v>
      </c>
      <c r="AX51" s="191">
        <v>1.8738176030749828E-3</v>
      </c>
      <c r="AY51" s="191">
        <v>9.4247349090885533E-3</v>
      </c>
      <c r="AZ51" s="191">
        <v>6.2526052521884121E-3</v>
      </c>
      <c r="BA51" s="191">
        <v>5.0949624455819739E-3</v>
      </c>
      <c r="BB51" s="191">
        <v>2.329162656400385E-2</v>
      </c>
      <c r="BC51" s="191">
        <v>1.0528134607593127E-2</v>
      </c>
      <c r="BD51" s="191">
        <v>1.4713416796941711E-2</v>
      </c>
      <c r="BE51" s="191">
        <v>4.9604960496049608E-2</v>
      </c>
      <c r="BF51" s="191">
        <v>2.0803581766953568E-2</v>
      </c>
      <c r="BG51" s="191">
        <v>4.5829775120979223E-2</v>
      </c>
      <c r="BH51" s="191">
        <v>2.5291266810026639E-2</v>
      </c>
      <c r="BI51" s="191">
        <v>5.6501194045018036E-2</v>
      </c>
      <c r="BJ51" s="191">
        <v>0.1097551937946197</v>
      </c>
      <c r="BK51" s="191">
        <v>2.7430480707048933E-2</v>
      </c>
      <c r="BL51" s="191">
        <v>3.3809200090641284E-2</v>
      </c>
      <c r="BM51" s="191">
        <v>0.20762833381129911</v>
      </c>
      <c r="BN51" s="191">
        <v>1.1629722135497971E-2</v>
      </c>
      <c r="BO51" s="192">
        <v>3.6200136149199209E-2</v>
      </c>
    </row>
    <row r="52" spans="1:67" s="138" customFormat="1" ht="10.9" customHeight="1" x14ac:dyDescent="0.2">
      <c r="A52" s="175" t="s">
        <v>282</v>
      </c>
      <c r="B52" s="186" t="s">
        <v>505</v>
      </c>
      <c r="C52" s="187">
        <v>6.4995357474466105E-3</v>
      </c>
      <c r="D52" s="187">
        <v>5.4042369217466493E-3</v>
      </c>
      <c r="E52" s="187">
        <v>4.9316890612318516E-3</v>
      </c>
      <c r="F52" s="187">
        <v>8.4323495592180907E-3</v>
      </c>
      <c r="G52" s="187">
        <v>1.2132952691680261E-2</v>
      </c>
      <c r="H52" s="187">
        <v>7.0824405097552725E-3</v>
      </c>
      <c r="I52" s="187">
        <v>2.6373626373626374E-2</v>
      </c>
      <c r="J52" s="187">
        <v>4.8270893371757925E-2</v>
      </c>
      <c r="K52" s="187">
        <v>3.2045892883635825E-3</v>
      </c>
      <c r="L52" s="187">
        <v>2.3205833102593514E-3</v>
      </c>
      <c r="M52" s="187">
        <v>1.0603003044087971E-3</v>
      </c>
      <c r="N52" s="187">
        <v>4.7038864898210977E-3</v>
      </c>
      <c r="O52" s="187">
        <v>6.5535204167366827E-3</v>
      </c>
      <c r="P52" s="187">
        <v>3.1189799100999906E-3</v>
      </c>
      <c r="Q52" s="187">
        <v>1.3698630136986301E-2</v>
      </c>
      <c r="R52" s="187">
        <v>1.5484922575387123E-2</v>
      </c>
      <c r="S52" s="187">
        <v>6.2214521971964091E-3</v>
      </c>
      <c r="T52" s="187">
        <v>1.4846235418875928E-2</v>
      </c>
      <c r="U52" s="187">
        <v>6.5525980591703541E-3</v>
      </c>
      <c r="V52" s="187">
        <v>7.3822975517890774E-3</v>
      </c>
      <c r="W52" s="187">
        <v>7.9866888519134777E-3</v>
      </c>
      <c r="X52" s="187">
        <v>6.0172997367431364E-3</v>
      </c>
      <c r="Y52" s="187">
        <v>4.024819721616636E-3</v>
      </c>
      <c r="Z52" s="187">
        <v>9.7426813350736524E-3</v>
      </c>
      <c r="AA52" s="187">
        <v>2.3474178403755869E-3</v>
      </c>
      <c r="AB52" s="187">
        <v>2.6753864447086801E-3</v>
      </c>
      <c r="AC52" s="187">
        <v>0</v>
      </c>
      <c r="AD52" s="187">
        <v>0</v>
      </c>
      <c r="AE52" s="187">
        <v>8.4829633818747346E-3</v>
      </c>
      <c r="AF52" s="187">
        <v>0</v>
      </c>
      <c r="AG52" s="187">
        <v>2.9563932002956393E-3</v>
      </c>
      <c r="AH52" s="187">
        <v>0</v>
      </c>
      <c r="AI52" s="187">
        <v>1.0369627027931093E-2</v>
      </c>
      <c r="AJ52" s="187">
        <v>5.1953049836444103E-3</v>
      </c>
      <c r="AK52" s="187">
        <v>4.7846889952153108E-3</v>
      </c>
      <c r="AL52" s="187">
        <v>3.371130861170702E-3</v>
      </c>
      <c r="AM52" s="187">
        <v>2.8213166144200628E-2</v>
      </c>
      <c r="AN52" s="187">
        <v>1.9076688286913392E-3</v>
      </c>
      <c r="AO52" s="187">
        <v>1.1346579944249875E-2</v>
      </c>
      <c r="AP52" s="187">
        <v>6.9544611580465692E-3</v>
      </c>
      <c r="AQ52" s="187">
        <v>1.5778209148374894E-2</v>
      </c>
      <c r="AR52" s="187">
        <v>1.3015095879232967E-2</v>
      </c>
      <c r="AS52" s="187">
        <v>2.2447784501268789E-2</v>
      </c>
      <c r="AT52" s="187">
        <v>5.3848296351313709E-3</v>
      </c>
      <c r="AU52" s="187">
        <v>7.4418012975448417E-3</v>
      </c>
      <c r="AV52" s="187">
        <v>1.5181813268610005E-2</v>
      </c>
      <c r="AW52" s="187">
        <v>2.812720848056537E-2</v>
      </c>
      <c r="AX52" s="187">
        <v>7.79496111227891E-2</v>
      </c>
      <c r="AY52" s="187">
        <v>1.3116899100277885E-2</v>
      </c>
      <c r="AZ52" s="187">
        <v>8.3368070029178826E-4</v>
      </c>
      <c r="BA52" s="187">
        <v>6.3866430655886717E-3</v>
      </c>
      <c r="BB52" s="187">
        <v>3.9461020211742056E-3</v>
      </c>
      <c r="BC52" s="187">
        <v>2.5703663099692558E-2</v>
      </c>
      <c r="BD52" s="187">
        <v>4.5979427490442845E-4</v>
      </c>
      <c r="BE52" s="187">
        <v>5.0921758842550919E-3</v>
      </c>
      <c r="BF52" s="187">
        <v>4.5158053186151528E-3</v>
      </c>
      <c r="BG52" s="187">
        <v>1.7933390264730998E-2</v>
      </c>
      <c r="BH52" s="187">
        <v>7.9356163943897044E-3</v>
      </c>
      <c r="BI52" s="187">
        <v>1.366800467455922E-2</v>
      </c>
      <c r="BJ52" s="187">
        <v>5.1135100417479809E-3</v>
      </c>
      <c r="BK52" s="187">
        <v>8.514766113386505E-3</v>
      </c>
      <c r="BL52" s="187">
        <v>3.7162927713573534E-3</v>
      </c>
      <c r="BM52" s="187">
        <v>0</v>
      </c>
      <c r="BN52" s="187">
        <v>3.8245394942241647E-3</v>
      </c>
      <c r="BO52" s="188">
        <v>1.4067957174888249E-2</v>
      </c>
    </row>
    <row r="53" spans="1:67" s="138" customFormat="1" ht="10.9" customHeight="1" x14ac:dyDescent="0.2">
      <c r="A53" s="175" t="s">
        <v>283</v>
      </c>
      <c r="B53" s="186" t="s">
        <v>506</v>
      </c>
      <c r="C53" s="187">
        <v>0</v>
      </c>
      <c r="D53" s="187">
        <v>7.6860258442619012E-4</v>
      </c>
      <c r="E53" s="187">
        <v>0</v>
      </c>
      <c r="F53" s="187">
        <v>1.2801839785358374E-2</v>
      </c>
      <c r="G53" s="187">
        <v>7.1370309951060364E-4</v>
      </c>
      <c r="H53" s="187">
        <v>4.7366640351866469E-4</v>
      </c>
      <c r="I53" s="187">
        <v>1.9861619861619863E-2</v>
      </c>
      <c r="J53" s="187">
        <v>6.7243035542747355E-3</v>
      </c>
      <c r="K53" s="187">
        <v>2.077048612828248E-3</v>
      </c>
      <c r="L53" s="187">
        <v>1.3053281120208853E-3</v>
      </c>
      <c r="M53" s="187">
        <v>2.5652426719567673E-3</v>
      </c>
      <c r="N53" s="187">
        <v>3.7356912742477211E-3</v>
      </c>
      <c r="O53" s="187">
        <v>2.2685262981011595E-3</v>
      </c>
      <c r="P53" s="187">
        <v>9.1734703238235027E-4</v>
      </c>
      <c r="Q53" s="187">
        <v>0</v>
      </c>
      <c r="R53" s="187">
        <v>4.0749796251018742E-3</v>
      </c>
      <c r="S53" s="187">
        <v>1.4962986297054654E-3</v>
      </c>
      <c r="T53" s="187">
        <v>6.3626723223753979E-3</v>
      </c>
      <c r="U53" s="187">
        <v>2.2192165771538876E-3</v>
      </c>
      <c r="V53" s="187">
        <v>1.8832391713747645E-3</v>
      </c>
      <c r="W53" s="187">
        <v>4.6589018302828616E-3</v>
      </c>
      <c r="X53" s="187">
        <v>1.0342233922527265E-3</v>
      </c>
      <c r="Y53" s="187">
        <v>2.0543350662418245E-3</v>
      </c>
      <c r="Z53" s="187">
        <v>3.2630990117471564E-3</v>
      </c>
      <c r="AA53" s="187">
        <v>0</v>
      </c>
      <c r="AB53" s="187">
        <v>2.2294887039239E-3</v>
      </c>
      <c r="AC53" s="187">
        <v>0</v>
      </c>
      <c r="AD53" s="187">
        <v>0</v>
      </c>
      <c r="AE53" s="187">
        <v>4.1000989679061215E-3</v>
      </c>
      <c r="AF53" s="187">
        <v>0</v>
      </c>
      <c r="AG53" s="187">
        <v>7.3909830007390983E-4</v>
      </c>
      <c r="AH53" s="187">
        <v>0</v>
      </c>
      <c r="AI53" s="187">
        <v>5.5193176116407425E-3</v>
      </c>
      <c r="AJ53" s="187">
        <v>1.988326598678725E-3</v>
      </c>
      <c r="AK53" s="187">
        <v>4.7846889952153108E-3</v>
      </c>
      <c r="AL53" s="187">
        <v>6.1293288384921848E-4</v>
      </c>
      <c r="AM53" s="187">
        <v>1.567398119122257E-3</v>
      </c>
      <c r="AN53" s="187">
        <v>3.8153376573826786E-4</v>
      </c>
      <c r="AO53" s="187">
        <v>6.3612322207133153E-3</v>
      </c>
      <c r="AP53" s="187">
        <v>2.4211827735421388E-3</v>
      </c>
      <c r="AQ53" s="187">
        <v>1.5429794435319298E-3</v>
      </c>
      <c r="AR53" s="187">
        <v>2.4071807425540596E-3</v>
      </c>
      <c r="AS53" s="187">
        <v>7.4175287917235995E-3</v>
      </c>
      <c r="AT53" s="187">
        <v>3.0637823786092283E-3</v>
      </c>
      <c r="AU53" s="187">
        <v>1.9081541788576518E-3</v>
      </c>
      <c r="AV53" s="187">
        <v>3.4259800622012157E-2</v>
      </c>
      <c r="AW53" s="187">
        <v>1.7014134275618376E-2</v>
      </c>
      <c r="AX53" s="187">
        <v>4.1037806672472296E-2</v>
      </c>
      <c r="AY53" s="187">
        <v>1.9853479378939116E-2</v>
      </c>
      <c r="AZ53" s="187">
        <v>1.3755731554814505E-2</v>
      </c>
      <c r="BA53" s="187">
        <v>9.9507247763478933E-3</v>
      </c>
      <c r="BB53" s="187">
        <v>3.4744947064485082E-2</v>
      </c>
      <c r="BC53" s="187">
        <v>2.9314330656116687E-3</v>
      </c>
      <c r="BD53" s="187">
        <v>2.6536698151627017E-3</v>
      </c>
      <c r="BE53" s="187">
        <v>1.595992932626596E-2</v>
      </c>
      <c r="BF53" s="187">
        <v>9.571963410397932E-3</v>
      </c>
      <c r="BG53" s="187">
        <v>2.2986051807571874E-2</v>
      </c>
      <c r="BH53" s="187">
        <v>8.9546490355297357E-3</v>
      </c>
      <c r="BI53" s="187">
        <v>1.3413952543061837E-2</v>
      </c>
      <c r="BJ53" s="187">
        <v>1.1536276277759936E-2</v>
      </c>
      <c r="BK53" s="187">
        <v>9.3231299849105415E-3</v>
      </c>
      <c r="BL53" s="187">
        <v>2.6512576478585997E-2</v>
      </c>
      <c r="BM53" s="187">
        <v>0</v>
      </c>
      <c r="BN53" s="187">
        <v>3.3328129878239153E-2</v>
      </c>
      <c r="BO53" s="188">
        <v>1.0977624244078383E-2</v>
      </c>
    </row>
    <row r="54" spans="1:67" s="138" customFormat="1" ht="10.9" customHeight="1" x14ac:dyDescent="0.2">
      <c r="A54" s="175" t="s">
        <v>284</v>
      </c>
      <c r="B54" s="186" t="s">
        <v>507</v>
      </c>
      <c r="C54" s="187">
        <v>1.9189105540080471E-2</v>
      </c>
      <c r="D54" s="187">
        <v>2.3202190517365613E-2</v>
      </c>
      <c r="E54" s="187">
        <v>5.0748489494093246E-2</v>
      </c>
      <c r="F54" s="187">
        <v>1.6404752778842468E-2</v>
      </c>
      <c r="G54" s="187">
        <v>4.4351549755301797E-2</v>
      </c>
      <c r="H54" s="187">
        <v>2.1675876846735085E-2</v>
      </c>
      <c r="I54" s="187">
        <v>2.0105820105820106E-2</v>
      </c>
      <c r="J54" s="187">
        <v>2.7257444764649377E-2</v>
      </c>
      <c r="K54" s="187">
        <v>2.408387320112754E-2</v>
      </c>
      <c r="L54" s="187">
        <v>3.2514536608520231E-2</v>
      </c>
      <c r="M54" s="187">
        <v>6.4883537982693168E-2</v>
      </c>
      <c r="N54" s="187">
        <v>3.0708067722256496E-2</v>
      </c>
      <c r="O54" s="187">
        <v>1.8358259116114939E-2</v>
      </c>
      <c r="P54" s="187">
        <v>6.2150261443904231E-2</v>
      </c>
      <c r="Q54" s="187">
        <v>1.8264840182648401E-2</v>
      </c>
      <c r="R54" s="187">
        <v>1.7929910350448247E-2</v>
      </c>
      <c r="S54" s="187">
        <v>4.6542762639785795E-2</v>
      </c>
      <c r="T54" s="187">
        <v>3.1813361611876985E-2</v>
      </c>
      <c r="U54" s="187">
        <v>3.3603403674182242E-2</v>
      </c>
      <c r="V54" s="187">
        <v>3.7438794726930319E-2</v>
      </c>
      <c r="W54" s="187">
        <v>2.1963394342762062E-2</v>
      </c>
      <c r="X54" s="187">
        <v>2.1436630312147424E-2</v>
      </c>
      <c r="Y54" s="187">
        <v>3.0311923528425291E-2</v>
      </c>
      <c r="Z54" s="187">
        <v>2.6198023494312883E-2</v>
      </c>
      <c r="AA54" s="187">
        <v>2.5821596244131457E-2</v>
      </c>
      <c r="AB54" s="187">
        <v>1.6795481569560046E-2</v>
      </c>
      <c r="AC54" s="187">
        <v>0</v>
      </c>
      <c r="AD54" s="187">
        <v>0</v>
      </c>
      <c r="AE54" s="187">
        <v>5.8532447334935671E-2</v>
      </c>
      <c r="AF54" s="187">
        <v>0</v>
      </c>
      <c r="AG54" s="187">
        <v>6.6518847006651885E-3</v>
      </c>
      <c r="AH54" s="187">
        <v>0</v>
      </c>
      <c r="AI54" s="187">
        <v>2.1910018397725373E-2</v>
      </c>
      <c r="AJ54" s="187">
        <v>1.5072798409338721E-2</v>
      </c>
      <c r="AK54" s="187">
        <v>2.3923444976076555E-2</v>
      </c>
      <c r="AL54" s="187">
        <v>1.2411890897946675E-2</v>
      </c>
      <c r="AM54" s="187">
        <v>2.3510971786833857E-2</v>
      </c>
      <c r="AN54" s="187">
        <v>0.46012972148035103</v>
      </c>
      <c r="AO54" s="187">
        <v>3.5219069401758271E-2</v>
      </c>
      <c r="AP54" s="187">
        <v>3.3381413558623535E-2</v>
      </c>
      <c r="AQ54" s="187">
        <v>3.3883330844656813E-2</v>
      </c>
      <c r="AR54" s="187">
        <v>4.1982864137086906E-2</v>
      </c>
      <c r="AS54" s="187">
        <v>1.1419090376732383E-2</v>
      </c>
      <c r="AT54" s="187">
        <v>2.260700027852567E-2</v>
      </c>
      <c r="AU54" s="187">
        <v>3.7527032184200483E-2</v>
      </c>
      <c r="AV54" s="187">
        <v>1.8675104282843569E-2</v>
      </c>
      <c r="AW54" s="187">
        <v>2.1802120141342755E-2</v>
      </c>
      <c r="AX54" s="187">
        <v>8.2880393982162702E-4</v>
      </c>
      <c r="AY54" s="187">
        <v>0.15096417305238338</v>
      </c>
      <c r="AZ54" s="187">
        <v>0.10817007086285953</v>
      </c>
      <c r="BA54" s="187">
        <v>1.1074965315983351E-2</v>
      </c>
      <c r="BB54" s="187">
        <v>2.9643888354186718E-2</v>
      </c>
      <c r="BC54" s="187">
        <v>2.1586548773802998E-2</v>
      </c>
      <c r="BD54" s="187">
        <v>2.197816634043168E-2</v>
      </c>
      <c r="BE54" s="187">
        <v>1.1659499283261659E-2</v>
      </c>
      <c r="BF54" s="187">
        <v>5.6351074916052334E-3</v>
      </c>
      <c r="BG54" s="187">
        <v>3.067179049245659E-2</v>
      </c>
      <c r="BH54" s="187">
        <v>1.3215328818564047E-2</v>
      </c>
      <c r="BI54" s="187">
        <v>3.9581322087292314E-2</v>
      </c>
      <c r="BJ54" s="187">
        <v>2.5147600108692967E-2</v>
      </c>
      <c r="BK54" s="187">
        <v>1.4227204138823023E-2</v>
      </c>
      <c r="BL54" s="187">
        <v>1.8808067074552459E-2</v>
      </c>
      <c r="BM54" s="187">
        <v>5.3914539718956121E-2</v>
      </c>
      <c r="BN54" s="187">
        <v>9.6628161098969712E-2</v>
      </c>
      <c r="BO54" s="188">
        <v>3.3868303419122142E-2</v>
      </c>
    </row>
    <row r="55" spans="1:67" s="138" customFormat="1" ht="10.9" customHeight="1" x14ac:dyDescent="0.2">
      <c r="A55" s="193" t="s">
        <v>285</v>
      </c>
      <c r="B55" s="194" t="s">
        <v>508</v>
      </c>
      <c r="C55" s="195">
        <v>0</v>
      </c>
      <c r="D55" s="195">
        <v>1.681318153432291E-4</v>
      </c>
      <c r="E55" s="195">
        <v>1.0708810532960592E-4</v>
      </c>
      <c r="F55" s="195">
        <v>3.8328861632809508E-4</v>
      </c>
      <c r="G55" s="195">
        <v>2.0391517128874389E-4</v>
      </c>
      <c r="H55" s="195">
        <v>2.8194428780872901E-4</v>
      </c>
      <c r="I55" s="195">
        <v>2.6048026048026049E-3</v>
      </c>
      <c r="J55" s="195">
        <v>6.0038424591738718E-4</v>
      </c>
      <c r="K55" s="195">
        <v>7.9125661441076104E-5</v>
      </c>
      <c r="L55" s="195">
        <v>6.5925662223277032E-5</v>
      </c>
      <c r="M55" s="195">
        <v>0</v>
      </c>
      <c r="N55" s="195">
        <v>1.3708958804578791E-4</v>
      </c>
      <c r="O55" s="195">
        <v>1.2602923878339775E-4</v>
      </c>
      <c r="P55" s="195">
        <v>4.5867351619117509E-5</v>
      </c>
      <c r="Q55" s="195">
        <v>0</v>
      </c>
      <c r="R55" s="195">
        <v>0</v>
      </c>
      <c r="S55" s="195">
        <v>7.8752559458182385E-5</v>
      </c>
      <c r="T55" s="195">
        <v>0</v>
      </c>
      <c r="U55" s="195">
        <v>1.7070896747337595E-4</v>
      </c>
      <c r="V55" s="195">
        <v>2.2598870056497175E-4</v>
      </c>
      <c r="W55" s="195">
        <v>3.3277870216306157E-4</v>
      </c>
      <c r="X55" s="195">
        <v>0</v>
      </c>
      <c r="Y55" s="195">
        <v>8.3850410867013255E-5</v>
      </c>
      <c r="Z55" s="195">
        <v>4.6615700167816523E-4</v>
      </c>
      <c r="AA55" s="195">
        <v>0</v>
      </c>
      <c r="AB55" s="195">
        <v>1.4863258026159333E-4</v>
      </c>
      <c r="AC55" s="195">
        <v>0</v>
      </c>
      <c r="AD55" s="195">
        <v>0</v>
      </c>
      <c r="AE55" s="195">
        <v>1.4138272303124559E-4</v>
      </c>
      <c r="AF55" s="195">
        <v>0</v>
      </c>
      <c r="AG55" s="195">
        <v>0</v>
      </c>
      <c r="AH55" s="195">
        <v>0</v>
      </c>
      <c r="AI55" s="195">
        <v>1.6725204883759825E-4</v>
      </c>
      <c r="AJ55" s="195">
        <v>1.2827913539862742E-4</v>
      </c>
      <c r="AK55" s="195">
        <v>0</v>
      </c>
      <c r="AL55" s="195">
        <v>1.5323322096230462E-4</v>
      </c>
      <c r="AM55" s="195">
        <v>0</v>
      </c>
      <c r="AN55" s="195">
        <v>1.1446012972148034E-3</v>
      </c>
      <c r="AO55" s="195">
        <v>2.6802944750196553E-4</v>
      </c>
      <c r="AP55" s="195">
        <v>1.4939212858025963E-3</v>
      </c>
      <c r="AQ55" s="195">
        <v>5.3506545219252403E-4</v>
      </c>
      <c r="AR55" s="195">
        <v>5.7119543043655655E-4</v>
      </c>
      <c r="AS55" s="195">
        <v>2.7327737653718522E-3</v>
      </c>
      <c r="AT55" s="195">
        <v>1.6247330795655E-3</v>
      </c>
      <c r="AU55" s="195">
        <v>7.6326167154306063E-4</v>
      </c>
      <c r="AV55" s="195">
        <v>1.7540153193830975E-3</v>
      </c>
      <c r="AW55" s="195">
        <v>9.1519434628975268E-3</v>
      </c>
      <c r="AX55" s="195">
        <v>3.7236119035464403E-4</v>
      </c>
      <c r="AY55" s="195">
        <v>7.7082024342373741E-4</v>
      </c>
      <c r="AZ55" s="195">
        <v>0</v>
      </c>
      <c r="BA55" s="195">
        <v>9.6876046500502314E-3</v>
      </c>
      <c r="BB55" s="195">
        <v>1.9249278152069298E-3</v>
      </c>
      <c r="BC55" s="195">
        <v>6.4586858600061969E-3</v>
      </c>
      <c r="BD55" s="195">
        <v>1.9442729338815833E-3</v>
      </c>
      <c r="BE55" s="195">
        <v>9.334266760009334E-4</v>
      </c>
      <c r="BF55" s="195">
        <v>1.4280751862287236E-3</v>
      </c>
      <c r="BG55" s="195">
        <v>4.9103330486763453E-3</v>
      </c>
      <c r="BH55" s="195">
        <v>1.075199794588696E-3</v>
      </c>
      <c r="BI55" s="195">
        <v>1.2702606574869163E-3</v>
      </c>
      <c r="BJ55" s="195">
        <v>1.3586620883871447E-3</v>
      </c>
      <c r="BK55" s="195">
        <v>8.6225479629230435E-4</v>
      </c>
      <c r="BL55" s="195">
        <v>2.2207115341037844E-3</v>
      </c>
      <c r="BM55" s="195">
        <v>0</v>
      </c>
      <c r="BN55" s="195">
        <v>8.585700905401186E-4</v>
      </c>
      <c r="BO55" s="196">
        <v>1.4158405943594879E-3</v>
      </c>
    </row>
    <row r="56" spans="1:67" s="138" customFormat="1" ht="10.9" customHeight="1" x14ac:dyDescent="0.2">
      <c r="A56" s="175" t="s">
        <v>286</v>
      </c>
      <c r="B56" s="186" t="s">
        <v>509</v>
      </c>
      <c r="C56" s="187">
        <v>3.0950170225936243E-4</v>
      </c>
      <c r="D56" s="187">
        <v>3.1224479992313976E-4</v>
      </c>
      <c r="E56" s="187">
        <v>1.5781404995941924E-4</v>
      </c>
      <c r="F56" s="187">
        <v>2.0697585281717135E-3</v>
      </c>
      <c r="G56" s="187">
        <v>5.0978792822185966E-4</v>
      </c>
      <c r="H56" s="187">
        <v>2.695387391451449E-3</v>
      </c>
      <c r="I56" s="187">
        <v>1.2128612128612128E-2</v>
      </c>
      <c r="J56" s="187">
        <v>1.2007684918347744E-3</v>
      </c>
      <c r="K56" s="187">
        <v>3.6595618416497701E-4</v>
      </c>
      <c r="L56" s="187">
        <v>3.9555397333966222E-4</v>
      </c>
      <c r="M56" s="187">
        <v>1.3681294250436092E-4</v>
      </c>
      <c r="N56" s="187">
        <v>4.7124545890739599E-4</v>
      </c>
      <c r="O56" s="187">
        <v>1.2602923878339775E-4</v>
      </c>
      <c r="P56" s="187">
        <v>2.2933675809558757E-4</v>
      </c>
      <c r="Q56" s="187">
        <v>0</v>
      </c>
      <c r="R56" s="187">
        <v>8.1499592502037486E-4</v>
      </c>
      <c r="S56" s="187">
        <v>3.9376279729091198E-4</v>
      </c>
      <c r="T56" s="187">
        <v>1.0604453870625664E-3</v>
      </c>
      <c r="U56" s="187">
        <v>3.5454939398316549E-4</v>
      </c>
      <c r="V56" s="187">
        <v>6.779661016949153E-4</v>
      </c>
      <c r="W56" s="187">
        <v>9.9833610648918472E-4</v>
      </c>
      <c r="X56" s="187">
        <v>1.8804061677322301E-4</v>
      </c>
      <c r="Y56" s="187">
        <v>2.0962602716753312E-4</v>
      </c>
      <c r="Z56" s="187">
        <v>4.6615700167816519E-3</v>
      </c>
      <c r="AA56" s="187">
        <v>0</v>
      </c>
      <c r="AB56" s="187">
        <v>2.9726516052318666E-4</v>
      </c>
      <c r="AC56" s="187">
        <v>0</v>
      </c>
      <c r="AD56" s="187">
        <v>0</v>
      </c>
      <c r="AE56" s="187">
        <v>4.2414816909373674E-4</v>
      </c>
      <c r="AF56" s="187">
        <v>0</v>
      </c>
      <c r="AG56" s="187">
        <v>0</v>
      </c>
      <c r="AH56" s="187">
        <v>0</v>
      </c>
      <c r="AI56" s="187">
        <v>6.69008195350393E-4</v>
      </c>
      <c r="AJ56" s="187">
        <v>6.4139567699313701E-4</v>
      </c>
      <c r="AK56" s="187">
        <v>0</v>
      </c>
      <c r="AL56" s="187">
        <v>4.5969966288691386E-4</v>
      </c>
      <c r="AM56" s="187">
        <v>1.567398119122257E-3</v>
      </c>
      <c r="AN56" s="187">
        <v>3.8153376573826786E-4</v>
      </c>
      <c r="AO56" s="187">
        <v>5.8966478450432418E-4</v>
      </c>
      <c r="AP56" s="187">
        <v>1.1539254069647641E-2</v>
      </c>
      <c r="AQ56" s="187">
        <v>3.2228360957642726E-3</v>
      </c>
      <c r="AR56" s="187">
        <v>3.5903712770297838E-3</v>
      </c>
      <c r="AS56" s="187">
        <v>1.9519812609798947E-4</v>
      </c>
      <c r="AT56" s="187">
        <v>1.2069445733915143E-3</v>
      </c>
      <c r="AU56" s="187">
        <v>2.7986261289912225E-3</v>
      </c>
      <c r="AV56" s="187">
        <v>1.151655996816241E-2</v>
      </c>
      <c r="AW56" s="187">
        <v>1.0565371024734982E-2</v>
      </c>
      <c r="AX56" s="187">
        <v>1.5434971922765083E-3</v>
      </c>
      <c r="AY56" s="187">
        <v>3.3682901393306173E-3</v>
      </c>
      <c r="AZ56" s="187">
        <v>3.1263026260942061E-3</v>
      </c>
      <c r="BA56" s="187">
        <v>0.14983495192077692</v>
      </c>
      <c r="BB56" s="187">
        <v>1.3089509143407122E-2</v>
      </c>
      <c r="BC56" s="187">
        <v>9.9561476679615821E-3</v>
      </c>
      <c r="BD56" s="187">
        <v>1.6158484518069916E-3</v>
      </c>
      <c r="BE56" s="187">
        <v>2.1835516885021834E-3</v>
      </c>
      <c r="BF56" s="187">
        <v>1.9684279593963488E-3</v>
      </c>
      <c r="BG56" s="187">
        <v>1.3734699686877313E-2</v>
      </c>
      <c r="BH56" s="187">
        <v>1.8607375549635714E-2</v>
      </c>
      <c r="BI56" s="187">
        <v>6.757786697830395E-3</v>
      </c>
      <c r="BJ56" s="187">
        <v>1.0795187865912404E-2</v>
      </c>
      <c r="BK56" s="187">
        <v>3.7184738090105625E-3</v>
      </c>
      <c r="BL56" s="187">
        <v>8.3389984137774761E-3</v>
      </c>
      <c r="BM56" s="187">
        <v>0</v>
      </c>
      <c r="BN56" s="187">
        <v>4.6518888541991883E-2</v>
      </c>
      <c r="BO56" s="188">
        <v>7.0062092286306849E-3</v>
      </c>
    </row>
    <row r="57" spans="1:67" s="138" customFormat="1" ht="10.9" customHeight="1" x14ac:dyDescent="0.2">
      <c r="A57" s="175" t="s">
        <v>288</v>
      </c>
      <c r="B57" s="186" t="s">
        <v>510</v>
      </c>
      <c r="C57" s="187">
        <v>1.8570102135561746E-3</v>
      </c>
      <c r="D57" s="187">
        <v>9.1271556900610073E-4</v>
      </c>
      <c r="E57" s="187">
        <v>1.7359545495536117E-3</v>
      </c>
      <c r="F57" s="187">
        <v>7.1291682637025684E-3</v>
      </c>
      <c r="G57" s="187">
        <v>1.2234910277324632E-3</v>
      </c>
      <c r="H57" s="187">
        <v>2.1540543588586896E-3</v>
      </c>
      <c r="I57" s="187">
        <v>3.0118030118030117E-3</v>
      </c>
      <c r="J57" s="187">
        <v>4.8030739673390974E-3</v>
      </c>
      <c r="K57" s="187">
        <v>2.7199446120369911E-3</v>
      </c>
      <c r="L57" s="187">
        <v>2.1689542871458144E-3</v>
      </c>
      <c r="M57" s="187">
        <v>7.182679481478948E-4</v>
      </c>
      <c r="N57" s="187">
        <v>3.8556446637877852E-3</v>
      </c>
      <c r="O57" s="187">
        <v>3.1087212233238113E-3</v>
      </c>
      <c r="P57" s="187">
        <v>2.5227043390514633E-3</v>
      </c>
      <c r="Q57" s="187">
        <v>4.5662100456621002E-3</v>
      </c>
      <c r="R57" s="187">
        <v>4.8899755501222494E-3</v>
      </c>
      <c r="S57" s="187">
        <v>2.8350921404945661E-3</v>
      </c>
      <c r="T57" s="187">
        <v>7.423117709437964E-3</v>
      </c>
      <c r="U57" s="187">
        <v>4.517221908526256E-3</v>
      </c>
      <c r="V57" s="187">
        <v>4.2937853107344629E-3</v>
      </c>
      <c r="W57" s="187">
        <v>5.9900166389351079E-3</v>
      </c>
      <c r="X57" s="187">
        <v>1.0530274539300489E-2</v>
      </c>
      <c r="Y57" s="187">
        <v>2.2220358879758511E-3</v>
      </c>
      <c r="Z57" s="187">
        <v>8.2509789297035233E-3</v>
      </c>
      <c r="AA57" s="187">
        <v>0</v>
      </c>
      <c r="AB57" s="187">
        <v>3.2699167657550534E-3</v>
      </c>
      <c r="AC57" s="187">
        <v>0</v>
      </c>
      <c r="AD57" s="187">
        <v>0</v>
      </c>
      <c r="AE57" s="187">
        <v>2.969037183656157E-3</v>
      </c>
      <c r="AF57" s="187">
        <v>0</v>
      </c>
      <c r="AG57" s="187">
        <v>1.4781966001478197E-3</v>
      </c>
      <c r="AH57" s="187">
        <v>0</v>
      </c>
      <c r="AI57" s="187">
        <v>4.014049172102358E-3</v>
      </c>
      <c r="AJ57" s="187">
        <v>6.3498172022320573E-3</v>
      </c>
      <c r="AK57" s="187">
        <v>1.4354066985645933E-2</v>
      </c>
      <c r="AL57" s="187">
        <v>2.7581979773214833E-3</v>
      </c>
      <c r="AM57" s="187">
        <v>6.269592476489028E-3</v>
      </c>
      <c r="AN57" s="187">
        <v>2.2892025944296068E-3</v>
      </c>
      <c r="AO57" s="187">
        <v>3.5379887070259453E-3</v>
      </c>
      <c r="AP57" s="187">
        <v>3.2454152070883991E-3</v>
      </c>
      <c r="AQ57" s="187">
        <v>3.7081280175202827E-3</v>
      </c>
      <c r="AR57" s="187">
        <v>4.2431660546715629E-3</v>
      </c>
      <c r="AS57" s="187">
        <v>8.7839156744095263E-3</v>
      </c>
      <c r="AT57" s="187">
        <v>3.1984031194875126E-2</v>
      </c>
      <c r="AU57" s="187">
        <v>4.6431751685536192E-3</v>
      </c>
      <c r="AV57" s="187">
        <v>1.9834621412743881E-2</v>
      </c>
      <c r="AW57" s="187">
        <v>3.1360424028268552E-2</v>
      </c>
      <c r="AX57" s="187">
        <v>1.5134680640221014E-3</v>
      </c>
      <c r="AY57" s="187">
        <v>6.3090665302077331E-3</v>
      </c>
      <c r="AZ57" s="187">
        <v>1.1879949979157983E-2</v>
      </c>
      <c r="BA57" s="187">
        <v>6.0804669186241209E-2</v>
      </c>
      <c r="BB57" s="187">
        <v>5.3994225216554378E-2</v>
      </c>
      <c r="BC57" s="187">
        <v>1.3364236516599537E-2</v>
      </c>
      <c r="BD57" s="187">
        <v>1.0338802695708148E-2</v>
      </c>
      <c r="BE57" s="187">
        <v>9.0592392572590597E-3</v>
      </c>
      <c r="BF57" s="187">
        <v>3.3193098923154116E-3</v>
      </c>
      <c r="BG57" s="187">
        <v>4.9886137204668377E-2</v>
      </c>
      <c r="BH57" s="187">
        <v>2.4183971499181563E-2</v>
      </c>
      <c r="BI57" s="187">
        <v>1.168639804887963E-2</v>
      </c>
      <c r="BJ57" s="187">
        <v>3.8289567945455892E-3</v>
      </c>
      <c r="BK57" s="187">
        <v>2.376589782280664E-2</v>
      </c>
      <c r="BL57" s="187">
        <v>9.2000906412871061E-3</v>
      </c>
      <c r="BM57" s="187">
        <v>0</v>
      </c>
      <c r="BN57" s="187">
        <v>2.2322822354043086E-2</v>
      </c>
      <c r="BO57" s="188">
        <v>9.4753019322713281E-3</v>
      </c>
    </row>
    <row r="58" spans="1:67" s="138" customFormat="1" ht="10.9" customHeight="1" x14ac:dyDescent="0.2">
      <c r="A58" s="175" t="s">
        <v>289</v>
      </c>
      <c r="B58" s="186" t="s">
        <v>511</v>
      </c>
      <c r="C58" s="187">
        <v>0</v>
      </c>
      <c r="D58" s="187">
        <v>0</v>
      </c>
      <c r="E58" s="187">
        <v>0</v>
      </c>
      <c r="F58" s="187">
        <v>0</v>
      </c>
      <c r="G58" s="187">
        <v>0</v>
      </c>
      <c r="H58" s="187">
        <v>0</v>
      </c>
      <c r="I58" s="187">
        <v>0</v>
      </c>
      <c r="J58" s="187">
        <v>0</v>
      </c>
      <c r="K58" s="187">
        <v>0</v>
      </c>
      <c r="L58" s="187">
        <v>0</v>
      </c>
      <c r="M58" s="187">
        <v>0</v>
      </c>
      <c r="N58" s="187">
        <v>0</v>
      </c>
      <c r="O58" s="187">
        <v>0</v>
      </c>
      <c r="P58" s="187">
        <v>0</v>
      </c>
      <c r="Q58" s="187">
        <v>0</v>
      </c>
      <c r="R58" s="187">
        <v>0</v>
      </c>
      <c r="S58" s="187">
        <v>0</v>
      </c>
      <c r="T58" s="187">
        <v>0</v>
      </c>
      <c r="U58" s="187">
        <v>0</v>
      </c>
      <c r="V58" s="187">
        <v>0</v>
      </c>
      <c r="W58" s="187">
        <v>0</v>
      </c>
      <c r="X58" s="187">
        <v>0</v>
      </c>
      <c r="Y58" s="187">
        <v>0</v>
      </c>
      <c r="Z58" s="187">
        <v>0</v>
      </c>
      <c r="AA58" s="187">
        <v>0</v>
      </c>
      <c r="AB58" s="187">
        <v>0</v>
      </c>
      <c r="AC58" s="187">
        <v>0</v>
      </c>
      <c r="AD58" s="187">
        <v>0</v>
      </c>
      <c r="AE58" s="187">
        <v>0</v>
      </c>
      <c r="AF58" s="187">
        <v>0</v>
      </c>
      <c r="AG58" s="187">
        <v>0</v>
      </c>
      <c r="AH58" s="187">
        <v>0</v>
      </c>
      <c r="AI58" s="187">
        <v>0</v>
      </c>
      <c r="AJ58" s="187">
        <v>0</v>
      </c>
      <c r="AK58" s="187">
        <v>0</v>
      </c>
      <c r="AL58" s="187">
        <v>0</v>
      </c>
      <c r="AM58" s="187">
        <v>0</v>
      </c>
      <c r="AN58" s="187">
        <v>0</v>
      </c>
      <c r="AO58" s="187">
        <v>0</v>
      </c>
      <c r="AP58" s="187">
        <v>0</v>
      </c>
      <c r="AQ58" s="187">
        <v>0</v>
      </c>
      <c r="AR58" s="187">
        <v>0</v>
      </c>
      <c r="AS58" s="187">
        <v>0</v>
      </c>
      <c r="AT58" s="187">
        <v>0</v>
      </c>
      <c r="AU58" s="187">
        <v>0</v>
      </c>
      <c r="AV58" s="187">
        <v>0</v>
      </c>
      <c r="AW58" s="187">
        <v>0</v>
      </c>
      <c r="AX58" s="187">
        <v>0</v>
      </c>
      <c r="AY58" s="187">
        <v>0</v>
      </c>
      <c r="AZ58" s="187">
        <v>0</v>
      </c>
      <c r="BA58" s="187">
        <v>0</v>
      </c>
      <c r="BB58" s="187">
        <v>0</v>
      </c>
      <c r="BC58" s="187">
        <v>0</v>
      </c>
      <c r="BD58" s="187">
        <v>0</v>
      </c>
      <c r="BE58" s="187">
        <v>0</v>
      </c>
      <c r="BF58" s="187">
        <v>0</v>
      </c>
      <c r="BG58" s="187">
        <v>0</v>
      </c>
      <c r="BH58" s="187">
        <v>0</v>
      </c>
      <c r="BI58" s="187">
        <v>0</v>
      </c>
      <c r="BJ58" s="187">
        <v>0</v>
      </c>
      <c r="BK58" s="187">
        <v>0</v>
      </c>
      <c r="BL58" s="187">
        <v>0</v>
      </c>
      <c r="BM58" s="187">
        <v>0</v>
      </c>
      <c r="BN58" s="187">
        <v>0.13463940056197315</v>
      </c>
      <c r="BO58" s="188">
        <v>6.8431634218832067E-4</v>
      </c>
    </row>
    <row r="59" spans="1:67" s="138" customFormat="1" ht="10.9" customHeight="1" x14ac:dyDescent="0.2">
      <c r="A59" s="175" t="s">
        <v>291</v>
      </c>
      <c r="B59" s="186" t="s">
        <v>512</v>
      </c>
      <c r="C59" s="187">
        <v>0</v>
      </c>
      <c r="D59" s="187">
        <v>0</v>
      </c>
      <c r="E59" s="187">
        <v>0</v>
      </c>
      <c r="F59" s="187">
        <v>2.2997316979685704E-4</v>
      </c>
      <c r="G59" s="187">
        <v>1.0195758564437195E-4</v>
      </c>
      <c r="H59" s="187">
        <v>0</v>
      </c>
      <c r="I59" s="187">
        <v>0</v>
      </c>
      <c r="J59" s="187">
        <v>1.2007684918347742E-4</v>
      </c>
      <c r="K59" s="187">
        <v>3.9562830720538052E-5</v>
      </c>
      <c r="L59" s="187">
        <v>3.0985061244940203E-4</v>
      </c>
      <c r="M59" s="187">
        <v>3.4203235626090231E-5</v>
      </c>
      <c r="N59" s="187">
        <v>2.2277058057440537E-4</v>
      </c>
      <c r="O59" s="187">
        <v>0</v>
      </c>
      <c r="P59" s="187">
        <v>1.3760205485735254E-4</v>
      </c>
      <c r="Q59" s="187">
        <v>0</v>
      </c>
      <c r="R59" s="187">
        <v>0</v>
      </c>
      <c r="S59" s="187">
        <v>7.8752559458182385E-5</v>
      </c>
      <c r="T59" s="187">
        <v>0</v>
      </c>
      <c r="U59" s="187">
        <v>1.3131459036413537E-4</v>
      </c>
      <c r="V59" s="187">
        <v>7.5329566854990583E-5</v>
      </c>
      <c r="W59" s="187">
        <v>0</v>
      </c>
      <c r="X59" s="187">
        <v>9.4020308386611506E-5</v>
      </c>
      <c r="Y59" s="187">
        <v>1.6770082173402651E-4</v>
      </c>
      <c r="Z59" s="187">
        <v>1.8646280067126608E-4</v>
      </c>
      <c r="AA59" s="187">
        <v>0</v>
      </c>
      <c r="AB59" s="187">
        <v>1.4863258026159333E-4</v>
      </c>
      <c r="AC59" s="187">
        <v>0</v>
      </c>
      <c r="AD59" s="187">
        <v>0</v>
      </c>
      <c r="AE59" s="187">
        <v>1.4138272303124559E-4</v>
      </c>
      <c r="AF59" s="187">
        <v>0</v>
      </c>
      <c r="AG59" s="187">
        <v>0</v>
      </c>
      <c r="AH59" s="187">
        <v>0</v>
      </c>
      <c r="AI59" s="187">
        <v>5.0175614651279475E-4</v>
      </c>
      <c r="AJ59" s="187">
        <v>7.6967481239176446E-4</v>
      </c>
      <c r="AK59" s="187">
        <v>0</v>
      </c>
      <c r="AL59" s="187">
        <v>1.5323322096230462E-4</v>
      </c>
      <c r="AM59" s="187">
        <v>0</v>
      </c>
      <c r="AN59" s="187">
        <v>0</v>
      </c>
      <c r="AO59" s="187">
        <v>1.6081766850117933E-4</v>
      </c>
      <c r="AP59" s="187">
        <v>0</v>
      </c>
      <c r="AQ59" s="187">
        <v>8.7103678263899265E-5</v>
      </c>
      <c r="AR59" s="187">
        <v>1.2239902080783354E-4</v>
      </c>
      <c r="AS59" s="187">
        <v>3.9039625219597894E-4</v>
      </c>
      <c r="AT59" s="187">
        <v>1.3926283539132856E-4</v>
      </c>
      <c r="AU59" s="187">
        <v>1.2721027859051011E-4</v>
      </c>
      <c r="AV59" s="187">
        <v>2.4566040887718453E-4</v>
      </c>
      <c r="AW59" s="187">
        <v>2.2968197879858656E-4</v>
      </c>
      <c r="AX59" s="187">
        <v>0</v>
      </c>
      <c r="AY59" s="187">
        <v>4.4046871052784995E-4</v>
      </c>
      <c r="AZ59" s="187">
        <v>2.0842017507294707E-4</v>
      </c>
      <c r="BA59" s="187">
        <v>3.8989618715016983E-3</v>
      </c>
      <c r="BB59" s="187">
        <v>3.4648700673724736E-3</v>
      </c>
      <c r="BC59" s="187">
        <v>1.4895493219571488E-4</v>
      </c>
      <c r="BD59" s="187">
        <v>0</v>
      </c>
      <c r="BE59" s="187">
        <v>9.1675834250091675E-5</v>
      </c>
      <c r="BF59" s="187">
        <v>0</v>
      </c>
      <c r="BG59" s="187">
        <v>0</v>
      </c>
      <c r="BH59" s="187">
        <v>3.9317007414064255E-4</v>
      </c>
      <c r="BI59" s="187">
        <v>2.0324170519790661E-4</v>
      </c>
      <c r="BJ59" s="187">
        <v>4.1995010004693562E-4</v>
      </c>
      <c r="BK59" s="187">
        <v>2.1556369907307609E-4</v>
      </c>
      <c r="BL59" s="187">
        <v>5.4384772263766149E-4</v>
      </c>
      <c r="BM59" s="187">
        <v>0</v>
      </c>
      <c r="BN59" s="187">
        <v>1.5610365282547612E-4</v>
      </c>
      <c r="BO59" s="188">
        <v>2.4119671655101389E-4</v>
      </c>
    </row>
    <row r="60" spans="1:67" s="138" customFormat="1" ht="10.9" customHeight="1" x14ac:dyDescent="0.2">
      <c r="A60" s="175" t="s">
        <v>292</v>
      </c>
      <c r="B60" s="186" t="s">
        <v>513</v>
      </c>
      <c r="C60" s="187">
        <v>0</v>
      </c>
      <c r="D60" s="187">
        <v>0</v>
      </c>
      <c r="E60" s="187">
        <v>0</v>
      </c>
      <c r="F60" s="187">
        <v>1.8397853583748563E-3</v>
      </c>
      <c r="G60" s="187">
        <v>0</v>
      </c>
      <c r="H60" s="187">
        <v>0</v>
      </c>
      <c r="I60" s="187">
        <v>0</v>
      </c>
      <c r="J60" s="187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187">
        <v>0</v>
      </c>
      <c r="Q60" s="187">
        <v>0</v>
      </c>
      <c r="R60" s="187">
        <v>0</v>
      </c>
      <c r="S60" s="187">
        <v>0</v>
      </c>
      <c r="T60" s="187">
        <v>0</v>
      </c>
      <c r="U60" s="187">
        <v>0</v>
      </c>
      <c r="V60" s="187">
        <v>0</v>
      </c>
      <c r="W60" s="187">
        <v>0</v>
      </c>
      <c r="X60" s="187">
        <v>0</v>
      </c>
      <c r="Y60" s="187">
        <v>0</v>
      </c>
      <c r="Z60" s="187">
        <v>0</v>
      </c>
      <c r="AA60" s="187">
        <v>0</v>
      </c>
      <c r="AB60" s="187">
        <v>0</v>
      </c>
      <c r="AC60" s="187">
        <v>0</v>
      </c>
      <c r="AD60" s="187">
        <v>0</v>
      </c>
      <c r="AE60" s="187">
        <v>0</v>
      </c>
      <c r="AF60" s="187">
        <v>0</v>
      </c>
      <c r="AG60" s="187">
        <v>0</v>
      </c>
      <c r="AH60" s="187">
        <v>0</v>
      </c>
      <c r="AI60" s="187">
        <v>0</v>
      </c>
      <c r="AJ60" s="187">
        <v>0</v>
      </c>
      <c r="AK60" s="187">
        <v>0</v>
      </c>
      <c r="AL60" s="187">
        <v>0</v>
      </c>
      <c r="AM60" s="187">
        <v>0</v>
      </c>
      <c r="AN60" s="187">
        <v>0</v>
      </c>
      <c r="AO60" s="187">
        <v>0</v>
      </c>
      <c r="AP60" s="187">
        <v>0</v>
      </c>
      <c r="AQ60" s="187">
        <v>0</v>
      </c>
      <c r="AR60" s="187">
        <v>0</v>
      </c>
      <c r="AS60" s="187">
        <v>0</v>
      </c>
      <c r="AT60" s="187">
        <v>1.3926283539132856E-4</v>
      </c>
      <c r="AU60" s="187">
        <v>0</v>
      </c>
      <c r="AV60" s="187">
        <v>1.9652832710174764E-5</v>
      </c>
      <c r="AW60" s="187">
        <v>8.8339222614840986E-5</v>
      </c>
      <c r="AX60" s="187">
        <v>6.0058256508813545E-6</v>
      </c>
      <c r="AY60" s="187">
        <v>9.1332482624157123E-4</v>
      </c>
      <c r="AZ60" s="187">
        <v>0</v>
      </c>
      <c r="BA60" s="187">
        <v>7.4152035592977086E-4</v>
      </c>
      <c r="BB60" s="187">
        <v>9.6246390760346484E-5</v>
      </c>
      <c r="BC60" s="187">
        <v>1.7874591863485785E-5</v>
      </c>
      <c r="BD60" s="187">
        <v>1.3136979282983671E-5</v>
      </c>
      <c r="BE60" s="187">
        <v>1.6293295996266294E-2</v>
      </c>
      <c r="BF60" s="187">
        <v>1.5438650661932147E-3</v>
      </c>
      <c r="BG60" s="187">
        <v>0</v>
      </c>
      <c r="BH60" s="187">
        <v>4.011939532047373E-5</v>
      </c>
      <c r="BI60" s="187">
        <v>0</v>
      </c>
      <c r="BJ60" s="187">
        <v>7.4108841184753339E-5</v>
      </c>
      <c r="BK60" s="187">
        <v>1.0778184953653804E-4</v>
      </c>
      <c r="BL60" s="187">
        <v>4.5320643553138453E-5</v>
      </c>
      <c r="BM60" s="187">
        <v>0</v>
      </c>
      <c r="BN60" s="187">
        <v>1.8732438339057135E-3</v>
      </c>
      <c r="BO60" s="188">
        <v>8.9020630253367633E-4</v>
      </c>
    </row>
    <row r="61" spans="1:67" s="138" customFormat="1" ht="10.9" customHeight="1" x14ac:dyDescent="0.2">
      <c r="A61" s="189" t="s">
        <v>293</v>
      </c>
      <c r="B61" s="198" t="s">
        <v>514</v>
      </c>
      <c r="C61" s="191">
        <v>0</v>
      </c>
      <c r="D61" s="191">
        <v>0</v>
      </c>
      <c r="E61" s="191">
        <v>0</v>
      </c>
      <c r="F61" s="191">
        <v>0</v>
      </c>
      <c r="G61" s="191">
        <v>0</v>
      </c>
      <c r="H61" s="191">
        <v>0</v>
      </c>
      <c r="I61" s="191">
        <v>0</v>
      </c>
      <c r="J61" s="191">
        <v>0</v>
      </c>
      <c r="K61" s="191">
        <v>0</v>
      </c>
      <c r="L61" s="191">
        <v>0</v>
      </c>
      <c r="M61" s="191">
        <v>0</v>
      </c>
      <c r="N61" s="191">
        <v>0</v>
      </c>
      <c r="O61" s="191">
        <v>0</v>
      </c>
      <c r="P61" s="191">
        <v>0</v>
      </c>
      <c r="Q61" s="191">
        <v>0</v>
      </c>
      <c r="R61" s="191">
        <v>0</v>
      </c>
      <c r="S61" s="191">
        <v>0</v>
      </c>
      <c r="T61" s="191">
        <v>0</v>
      </c>
      <c r="U61" s="191">
        <v>0</v>
      </c>
      <c r="V61" s="191">
        <v>0</v>
      </c>
      <c r="W61" s="191">
        <v>0</v>
      </c>
      <c r="X61" s="191">
        <v>0</v>
      </c>
      <c r="Y61" s="191">
        <v>0</v>
      </c>
      <c r="Z61" s="191">
        <v>0</v>
      </c>
      <c r="AA61" s="191">
        <v>0</v>
      </c>
      <c r="AB61" s="191">
        <v>0</v>
      </c>
      <c r="AC61" s="191">
        <v>0</v>
      </c>
      <c r="AD61" s="191">
        <v>0</v>
      </c>
      <c r="AE61" s="191">
        <v>0</v>
      </c>
      <c r="AF61" s="191">
        <v>0</v>
      </c>
      <c r="AG61" s="191">
        <v>0</v>
      </c>
      <c r="AH61" s="191">
        <v>0</v>
      </c>
      <c r="AI61" s="191">
        <v>0</v>
      </c>
      <c r="AJ61" s="191">
        <v>0</v>
      </c>
      <c r="AK61" s="191">
        <v>0</v>
      </c>
      <c r="AL61" s="191">
        <v>0</v>
      </c>
      <c r="AM61" s="191">
        <v>0</v>
      </c>
      <c r="AN61" s="191">
        <v>0</v>
      </c>
      <c r="AO61" s="191">
        <v>0</v>
      </c>
      <c r="AP61" s="191">
        <v>0</v>
      </c>
      <c r="AQ61" s="191">
        <v>0</v>
      </c>
      <c r="AR61" s="191">
        <v>0</v>
      </c>
      <c r="AS61" s="191">
        <v>0</v>
      </c>
      <c r="AT61" s="191">
        <v>0</v>
      </c>
      <c r="AU61" s="191">
        <v>0</v>
      </c>
      <c r="AV61" s="191">
        <v>0</v>
      </c>
      <c r="AW61" s="191">
        <v>0</v>
      </c>
      <c r="AX61" s="191">
        <v>0</v>
      </c>
      <c r="AY61" s="191">
        <v>0</v>
      </c>
      <c r="AZ61" s="191">
        <v>0</v>
      </c>
      <c r="BA61" s="191">
        <v>0</v>
      </c>
      <c r="BB61" s="191">
        <v>0</v>
      </c>
      <c r="BC61" s="191">
        <v>0</v>
      </c>
      <c r="BD61" s="191">
        <v>0</v>
      </c>
      <c r="BE61" s="191">
        <v>0</v>
      </c>
      <c r="BF61" s="191">
        <v>0</v>
      </c>
      <c r="BG61" s="191">
        <v>0</v>
      </c>
      <c r="BH61" s="191">
        <v>0</v>
      </c>
      <c r="BI61" s="191">
        <v>0</v>
      </c>
      <c r="BJ61" s="191">
        <v>0</v>
      </c>
      <c r="BK61" s="191">
        <v>0</v>
      </c>
      <c r="BL61" s="191">
        <v>0</v>
      </c>
      <c r="BM61" s="191">
        <v>0</v>
      </c>
      <c r="BN61" s="191">
        <v>0</v>
      </c>
      <c r="BO61" s="192">
        <v>0</v>
      </c>
    </row>
    <row r="62" spans="1:67" s="138" customFormat="1" ht="10.9" customHeight="1" x14ac:dyDescent="0.2">
      <c r="A62" s="175" t="s">
        <v>295</v>
      </c>
      <c r="B62" s="337" t="s">
        <v>515</v>
      </c>
      <c r="C62" s="187">
        <v>0</v>
      </c>
      <c r="D62" s="187">
        <v>4.8037661526636883E-5</v>
      </c>
      <c r="E62" s="187">
        <v>0</v>
      </c>
      <c r="F62" s="187">
        <v>7.6657723265619016E-4</v>
      </c>
      <c r="G62" s="187">
        <v>1.0195758564437195E-4</v>
      </c>
      <c r="H62" s="187">
        <v>1.1052216082102176E-2</v>
      </c>
      <c r="I62" s="187">
        <v>6.9190069190069193E-3</v>
      </c>
      <c r="J62" s="187">
        <v>4.3227665706051877E-3</v>
      </c>
      <c r="K62" s="187">
        <v>1.7110924286632709E-3</v>
      </c>
      <c r="L62" s="187">
        <v>5.8673839378716559E-4</v>
      </c>
      <c r="M62" s="187">
        <v>9.918938331566166E-4</v>
      </c>
      <c r="N62" s="187">
        <v>1.516553567756529E-3</v>
      </c>
      <c r="O62" s="187">
        <v>3.6968576709796672E-3</v>
      </c>
      <c r="P62" s="187">
        <v>5.2747454361985139E-3</v>
      </c>
      <c r="Q62" s="187">
        <v>0</v>
      </c>
      <c r="R62" s="187">
        <v>8.1499592502037486E-4</v>
      </c>
      <c r="S62" s="187">
        <v>1.417546070247283E-3</v>
      </c>
      <c r="T62" s="187">
        <v>4.2417815482502655E-3</v>
      </c>
      <c r="U62" s="187">
        <v>2.1404278229354063E-3</v>
      </c>
      <c r="V62" s="187">
        <v>2.2598870056497176E-3</v>
      </c>
      <c r="W62" s="187">
        <v>9.9833610648918472E-4</v>
      </c>
      <c r="X62" s="187">
        <v>1.2222640090259495E-3</v>
      </c>
      <c r="Y62" s="187">
        <v>3.1024652020794903E-3</v>
      </c>
      <c r="Z62" s="187">
        <v>6.1066567219839642E-3</v>
      </c>
      <c r="AA62" s="187">
        <v>0</v>
      </c>
      <c r="AB62" s="187">
        <v>1.3376932223543401E-3</v>
      </c>
      <c r="AC62" s="187">
        <v>0</v>
      </c>
      <c r="AD62" s="187">
        <v>0</v>
      </c>
      <c r="AE62" s="187">
        <v>3.2518026297186486E-3</v>
      </c>
      <c r="AF62" s="187">
        <v>0</v>
      </c>
      <c r="AG62" s="187">
        <v>7.3909830007390983E-4</v>
      </c>
      <c r="AH62" s="187">
        <v>0</v>
      </c>
      <c r="AI62" s="187">
        <v>1.1707643418631879E-3</v>
      </c>
      <c r="AJ62" s="187">
        <v>1.6034891924828426E-3</v>
      </c>
      <c r="AK62" s="187">
        <v>0</v>
      </c>
      <c r="AL62" s="187">
        <v>3.0646644192460924E-4</v>
      </c>
      <c r="AM62" s="187">
        <v>1.567398119122257E-3</v>
      </c>
      <c r="AN62" s="187">
        <v>2.6707363601678751E-3</v>
      </c>
      <c r="AO62" s="187">
        <v>9.2916875134014729E-4</v>
      </c>
      <c r="AP62" s="187">
        <v>5.6665979806305375E-3</v>
      </c>
      <c r="AQ62" s="187">
        <v>2.090488278333582E-3</v>
      </c>
      <c r="AR62" s="187">
        <v>1.4687882496940024E-3</v>
      </c>
      <c r="AS62" s="187">
        <v>2.8303728284208469E-3</v>
      </c>
      <c r="AT62" s="187">
        <v>7.5666140562621852E-3</v>
      </c>
      <c r="AU62" s="187">
        <v>3.8799134970105586E-3</v>
      </c>
      <c r="AV62" s="187">
        <v>1.1251246726575051E-3</v>
      </c>
      <c r="AW62" s="187">
        <v>4.5406360424028267E-3</v>
      </c>
      <c r="AX62" s="187">
        <v>6.0058256508813547E-4</v>
      </c>
      <c r="AY62" s="187">
        <v>2.1505237043418553E-3</v>
      </c>
      <c r="AZ62" s="187">
        <v>2.0842017507294707E-4</v>
      </c>
      <c r="BA62" s="187">
        <v>2.1049610103812851E-3</v>
      </c>
      <c r="BB62" s="187">
        <v>3.4648700673724736E-3</v>
      </c>
      <c r="BC62" s="187">
        <v>5.9581972878285947E-6</v>
      </c>
      <c r="BD62" s="187">
        <v>1.4976156382601384E-3</v>
      </c>
      <c r="BE62" s="187">
        <v>1.3834716805013834E-3</v>
      </c>
      <c r="BF62" s="187">
        <v>5.0175614651279475E-4</v>
      </c>
      <c r="BG62" s="187">
        <v>0</v>
      </c>
      <c r="BH62" s="187">
        <v>3.530506788201688E-3</v>
      </c>
      <c r="BI62" s="187">
        <v>2.9470047253696459E-3</v>
      </c>
      <c r="BJ62" s="187">
        <v>2.099750500234678E-3</v>
      </c>
      <c r="BK62" s="187">
        <v>1.7406768700150895E-2</v>
      </c>
      <c r="BL62" s="187">
        <v>3.6256514842510764E-3</v>
      </c>
      <c r="BM62" s="187">
        <v>0</v>
      </c>
      <c r="BN62" s="187">
        <v>8.2734935997502337E-3</v>
      </c>
      <c r="BO62" s="188">
        <v>2.1203888979690285E-3</v>
      </c>
    </row>
    <row r="63" spans="1:67" s="138" customFormat="1" ht="10.9" customHeight="1" x14ac:dyDescent="0.2">
      <c r="A63" s="175" t="s">
        <v>296</v>
      </c>
      <c r="B63" s="186" t="s">
        <v>516</v>
      </c>
      <c r="C63" s="187">
        <v>3.280718043949242E-2</v>
      </c>
      <c r="D63" s="187">
        <v>7.515492145842341E-2</v>
      </c>
      <c r="E63" s="187">
        <v>1.3870727748218955E-2</v>
      </c>
      <c r="F63" s="187">
        <v>3.9018781142200074E-2</v>
      </c>
      <c r="G63" s="187">
        <v>2.6814845024469819E-2</v>
      </c>
      <c r="H63" s="187">
        <v>9.5861057854967867E-3</v>
      </c>
      <c r="I63" s="187">
        <v>6.6178266178266179E-2</v>
      </c>
      <c r="J63" s="187">
        <v>3.0979827089337175E-2</v>
      </c>
      <c r="K63" s="187">
        <v>1.7763710993521586E-2</v>
      </c>
      <c r="L63" s="187">
        <v>8.9131495325870547E-3</v>
      </c>
      <c r="M63" s="187">
        <v>5.5751274070527075E-3</v>
      </c>
      <c r="N63" s="187">
        <v>2.6381177599561313E-2</v>
      </c>
      <c r="O63" s="187">
        <v>3.1927407158460763E-2</v>
      </c>
      <c r="P63" s="187">
        <v>7.6598477203926249E-3</v>
      </c>
      <c r="Q63" s="187">
        <v>1.8264840182648401E-2</v>
      </c>
      <c r="R63" s="187">
        <v>3.5859820700896494E-2</v>
      </c>
      <c r="S63" s="187">
        <v>1.7483068199716491E-2</v>
      </c>
      <c r="T63" s="187">
        <v>2.7571580063626724E-2</v>
      </c>
      <c r="U63" s="187">
        <v>1.4076924087035311E-2</v>
      </c>
      <c r="V63" s="187">
        <v>1.288135593220339E-2</v>
      </c>
      <c r="W63" s="187">
        <v>2.5623960066555741E-2</v>
      </c>
      <c r="X63" s="187">
        <v>2.1060549078600978E-2</v>
      </c>
      <c r="Y63" s="187">
        <v>1.8321314774442394E-2</v>
      </c>
      <c r="Z63" s="187">
        <v>3.2724221517807198E-2</v>
      </c>
      <c r="AA63" s="187">
        <v>4.6948356807511738E-3</v>
      </c>
      <c r="AB63" s="187">
        <v>2.7199762187871582E-2</v>
      </c>
      <c r="AC63" s="187">
        <v>0</v>
      </c>
      <c r="AD63" s="187">
        <v>0</v>
      </c>
      <c r="AE63" s="187">
        <v>3.6900890711155099E-2</v>
      </c>
      <c r="AF63" s="187">
        <v>0</v>
      </c>
      <c r="AG63" s="187">
        <v>8.130081300813009E-3</v>
      </c>
      <c r="AH63" s="187">
        <v>0</v>
      </c>
      <c r="AI63" s="187">
        <v>2.207727044656297E-2</v>
      </c>
      <c r="AJ63" s="187">
        <v>3.1492527740363027E-2</v>
      </c>
      <c r="AK63" s="187">
        <v>3.8277511961722487E-2</v>
      </c>
      <c r="AL63" s="187">
        <v>2.0839718050873431E-2</v>
      </c>
      <c r="AM63" s="187">
        <v>2.037617554858934E-2</v>
      </c>
      <c r="AN63" s="187">
        <v>0.10606638687523846</v>
      </c>
      <c r="AO63" s="187">
        <v>9.0290186548495466E-2</v>
      </c>
      <c r="AP63" s="187">
        <v>5.8675046363074385E-2</v>
      </c>
      <c r="AQ63" s="187">
        <v>0.17390871534517943</v>
      </c>
      <c r="AR63" s="187">
        <v>0.11301509587923296</v>
      </c>
      <c r="AS63" s="187">
        <v>9.3109506148740973E-2</v>
      </c>
      <c r="AT63" s="187">
        <v>0.11484541825271563</v>
      </c>
      <c r="AU63" s="187">
        <v>6.7803078488741897E-2</v>
      </c>
      <c r="AV63" s="187">
        <v>6.9625073083971645E-2</v>
      </c>
      <c r="AW63" s="187">
        <v>0.10007067137809188</v>
      </c>
      <c r="AX63" s="187">
        <v>3.6299210233926911E-2</v>
      </c>
      <c r="AY63" s="187">
        <v>9.7071530823093513E-2</v>
      </c>
      <c r="AZ63" s="187">
        <v>1.06294289287203E-2</v>
      </c>
      <c r="BA63" s="187">
        <v>0.12517342008324164</v>
      </c>
      <c r="BB63" s="187">
        <v>0.13859480269489893</v>
      </c>
      <c r="BC63" s="187">
        <v>8.1579637264949115E-2</v>
      </c>
      <c r="BD63" s="187">
        <v>5.6265682269019061E-2</v>
      </c>
      <c r="BE63" s="187">
        <v>5.2355235523552354E-2</v>
      </c>
      <c r="BF63" s="187">
        <v>3.9754525454475276E-2</v>
      </c>
      <c r="BG63" s="187">
        <v>6.5826928551095926E-2</v>
      </c>
      <c r="BH63" s="187">
        <v>0.12428988670282762</v>
      </c>
      <c r="BI63" s="187">
        <v>7.9873990142777296E-2</v>
      </c>
      <c r="BJ63" s="187">
        <v>3.1051604456411652E-2</v>
      </c>
      <c r="BK63" s="187">
        <v>4.6885104548394049E-2</v>
      </c>
      <c r="BL63" s="187">
        <v>5.2617267165193743E-2</v>
      </c>
      <c r="BM63" s="187">
        <v>0</v>
      </c>
      <c r="BN63" s="187">
        <v>7.6334686231657817E-2</v>
      </c>
      <c r="BO63" s="188">
        <v>5.6634020479505422E-2</v>
      </c>
    </row>
    <row r="64" spans="1:67" s="138" customFormat="1" ht="10.9" customHeight="1" x14ac:dyDescent="0.2">
      <c r="A64" s="175" t="s">
        <v>297</v>
      </c>
      <c r="B64" s="186" t="s">
        <v>517</v>
      </c>
      <c r="C64" s="187">
        <v>0</v>
      </c>
      <c r="D64" s="187">
        <v>0</v>
      </c>
      <c r="E64" s="187">
        <v>0</v>
      </c>
      <c r="F64" s="187">
        <v>0</v>
      </c>
      <c r="G64" s="187">
        <v>0</v>
      </c>
      <c r="H64" s="187">
        <v>0</v>
      </c>
      <c r="I64" s="187">
        <v>0</v>
      </c>
      <c r="J64" s="187">
        <v>0</v>
      </c>
      <c r="K64" s="187">
        <v>0</v>
      </c>
      <c r="L64" s="187">
        <v>0</v>
      </c>
      <c r="M64" s="187">
        <v>0</v>
      </c>
      <c r="N64" s="187">
        <v>0</v>
      </c>
      <c r="O64" s="187">
        <v>0</v>
      </c>
      <c r="P64" s="187">
        <v>0</v>
      </c>
      <c r="Q64" s="187">
        <v>0</v>
      </c>
      <c r="R64" s="187">
        <v>0</v>
      </c>
      <c r="S64" s="187">
        <v>0</v>
      </c>
      <c r="T64" s="187">
        <v>0</v>
      </c>
      <c r="U64" s="187">
        <v>0</v>
      </c>
      <c r="V64" s="187">
        <v>0</v>
      </c>
      <c r="W64" s="187">
        <v>0</v>
      </c>
      <c r="X64" s="187">
        <v>0</v>
      </c>
      <c r="Y64" s="187">
        <v>0</v>
      </c>
      <c r="Z64" s="187">
        <v>0</v>
      </c>
      <c r="AA64" s="187">
        <v>0</v>
      </c>
      <c r="AB64" s="187">
        <v>0</v>
      </c>
      <c r="AC64" s="187">
        <v>0</v>
      </c>
      <c r="AD64" s="187">
        <v>0</v>
      </c>
      <c r="AE64" s="187">
        <v>0</v>
      </c>
      <c r="AF64" s="187">
        <v>0</v>
      </c>
      <c r="AG64" s="187">
        <v>0</v>
      </c>
      <c r="AH64" s="187">
        <v>0</v>
      </c>
      <c r="AI64" s="187">
        <v>0</v>
      </c>
      <c r="AJ64" s="187">
        <v>0</v>
      </c>
      <c r="AK64" s="187">
        <v>0</v>
      </c>
      <c r="AL64" s="187">
        <v>0</v>
      </c>
      <c r="AM64" s="187">
        <v>0</v>
      </c>
      <c r="AN64" s="187">
        <v>0</v>
      </c>
      <c r="AO64" s="187">
        <v>0</v>
      </c>
      <c r="AP64" s="187">
        <v>0</v>
      </c>
      <c r="AQ64" s="187">
        <v>0</v>
      </c>
      <c r="AR64" s="187">
        <v>0</v>
      </c>
      <c r="AS64" s="187">
        <v>0</v>
      </c>
      <c r="AT64" s="187">
        <v>0</v>
      </c>
      <c r="AU64" s="187">
        <v>0</v>
      </c>
      <c r="AV64" s="187">
        <v>0</v>
      </c>
      <c r="AW64" s="187">
        <v>0</v>
      </c>
      <c r="AX64" s="187">
        <v>0</v>
      </c>
      <c r="AY64" s="187">
        <v>0</v>
      </c>
      <c r="AZ64" s="187">
        <v>0</v>
      </c>
      <c r="BA64" s="187">
        <v>0</v>
      </c>
      <c r="BB64" s="187">
        <v>0</v>
      </c>
      <c r="BC64" s="187">
        <v>0</v>
      </c>
      <c r="BD64" s="187">
        <v>0</v>
      </c>
      <c r="BE64" s="187">
        <v>0</v>
      </c>
      <c r="BF64" s="187">
        <v>0</v>
      </c>
      <c r="BG64" s="187">
        <v>0</v>
      </c>
      <c r="BH64" s="187">
        <v>0</v>
      </c>
      <c r="BI64" s="187">
        <v>0</v>
      </c>
      <c r="BJ64" s="187">
        <v>0</v>
      </c>
      <c r="BK64" s="187">
        <v>0</v>
      </c>
      <c r="BL64" s="187">
        <v>0</v>
      </c>
      <c r="BM64" s="187">
        <v>0</v>
      </c>
      <c r="BN64" s="187">
        <v>0</v>
      </c>
      <c r="BO64" s="188">
        <v>0</v>
      </c>
    </row>
    <row r="65" spans="1:97" s="138" customFormat="1" ht="10.9" customHeight="1" x14ac:dyDescent="0.2">
      <c r="A65" s="193" t="s">
        <v>298</v>
      </c>
      <c r="B65" s="186" t="s">
        <v>518</v>
      </c>
      <c r="C65" s="195">
        <v>0</v>
      </c>
      <c r="D65" s="195">
        <v>0</v>
      </c>
      <c r="E65" s="195">
        <v>0</v>
      </c>
      <c r="F65" s="195">
        <v>0</v>
      </c>
      <c r="G65" s="195">
        <v>0</v>
      </c>
      <c r="H65" s="195">
        <v>0</v>
      </c>
      <c r="I65" s="195">
        <v>0</v>
      </c>
      <c r="J65" s="195">
        <v>0</v>
      </c>
      <c r="K65" s="195">
        <v>0</v>
      </c>
      <c r="L65" s="195">
        <v>0</v>
      </c>
      <c r="M65" s="195">
        <v>0</v>
      </c>
      <c r="N65" s="195">
        <v>0</v>
      </c>
      <c r="O65" s="195">
        <v>0</v>
      </c>
      <c r="P65" s="195">
        <v>0</v>
      </c>
      <c r="Q65" s="195">
        <v>0</v>
      </c>
      <c r="R65" s="195">
        <v>0</v>
      </c>
      <c r="S65" s="195">
        <v>0</v>
      </c>
      <c r="T65" s="195">
        <v>0</v>
      </c>
      <c r="U65" s="195">
        <v>0</v>
      </c>
      <c r="V65" s="195">
        <v>0</v>
      </c>
      <c r="W65" s="195">
        <v>0</v>
      </c>
      <c r="X65" s="195">
        <v>0</v>
      </c>
      <c r="Y65" s="195">
        <v>0</v>
      </c>
      <c r="Z65" s="195">
        <v>0</v>
      </c>
      <c r="AA65" s="195">
        <v>0</v>
      </c>
      <c r="AB65" s="195">
        <v>0</v>
      </c>
      <c r="AC65" s="195">
        <v>0</v>
      </c>
      <c r="AD65" s="195">
        <v>0</v>
      </c>
      <c r="AE65" s="195">
        <v>0</v>
      </c>
      <c r="AF65" s="195">
        <v>0</v>
      </c>
      <c r="AG65" s="195">
        <v>0</v>
      </c>
      <c r="AH65" s="195">
        <v>0</v>
      </c>
      <c r="AI65" s="195">
        <v>0</v>
      </c>
      <c r="AJ65" s="195">
        <v>0</v>
      </c>
      <c r="AK65" s="195">
        <v>0</v>
      </c>
      <c r="AL65" s="195">
        <v>0</v>
      </c>
      <c r="AM65" s="195">
        <v>0</v>
      </c>
      <c r="AN65" s="195">
        <v>0</v>
      </c>
      <c r="AO65" s="195">
        <v>0</v>
      </c>
      <c r="AP65" s="195">
        <v>0</v>
      </c>
      <c r="AQ65" s="195">
        <v>0</v>
      </c>
      <c r="AR65" s="195">
        <v>0</v>
      </c>
      <c r="AS65" s="195">
        <v>0</v>
      </c>
      <c r="AT65" s="195">
        <v>0</v>
      </c>
      <c r="AU65" s="195">
        <v>0</v>
      </c>
      <c r="AV65" s="195">
        <v>0</v>
      </c>
      <c r="AW65" s="195">
        <v>0</v>
      </c>
      <c r="AX65" s="195">
        <v>0</v>
      </c>
      <c r="AY65" s="195">
        <v>0</v>
      </c>
      <c r="AZ65" s="195">
        <v>0</v>
      </c>
      <c r="BA65" s="195">
        <v>0</v>
      </c>
      <c r="BB65" s="195">
        <v>0</v>
      </c>
      <c r="BC65" s="195">
        <v>0</v>
      </c>
      <c r="BD65" s="195">
        <v>1.7078073067878772E-3</v>
      </c>
      <c r="BE65" s="195">
        <v>1.6334966830016335E-3</v>
      </c>
      <c r="BF65" s="195">
        <v>5.28773785171176E-3</v>
      </c>
      <c r="BG65" s="195">
        <v>0</v>
      </c>
      <c r="BH65" s="195">
        <v>0</v>
      </c>
      <c r="BI65" s="195">
        <v>1.4277729790152939E-2</v>
      </c>
      <c r="BJ65" s="195">
        <v>6.9415281243052299E-3</v>
      </c>
      <c r="BK65" s="195">
        <v>0</v>
      </c>
      <c r="BL65" s="195">
        <v>0</v>
      </c>
      <c r="BM65" s="195">
        <v>0</v>
      </c>
      <c r="BN65" s="195">
        <v>0</v>
      </c>
      <c r="BO65" s="196">
        <v>4.0662275405392969E-4</v>
      </c>
    </row>
    <row r="66" spans="1:97" s="138" customFormat="1" ht="10.9" customHeight="1" x14ac:dyDescent="0.2">
      <c r="A66" s="175" t="s">
        <v>299</v>
      </c>
      <c r="B66" s="190" t="s">
        <v>519</v>
      </c>
      <c r="C66" s="187">
        <v>0</v>
      </c>
      <c r="D66" s="187">
        <v>0</v>
      </c>
      <c r="E66" s="187">
        <v>0</v>
      </c>
      <c r="F66" s="187">
        <v>0</v>
      </c>
      <c r="G66" s="187">
        <v>0</v>
      </c>
      <c r="H66" s="187">
        <v>0</v>
      </c>
      <c r="I66" s="187">
        <v>0</v>
      </c>
      <c r="J66" s="187">
        <v>0</v>
      </c>
      <c r="K66" s="187">
        <v>0</v>
      </c>
      <c r="L66" s="187">
        <v>0</v>
      </c>
      <c r="M66" s="187">
        <v>0</v>
      </c>
      <c r="N66" s="187">
        <v>0</v>
      </c>
      <c r="O66" s="187">
        <v>0</v>
      </c>
      <c r="P66" s="187">
        <v>0</v>
      </c>
      <c r="Q66" s="187">
        <v>0</v>
      </c>
      <c r="R66" s="187">
        <v>0</v>
      </c>
      <c r="S66" s="187">
        <v>0</v>
      </c>
      <c r="T66" s="187">
        <v>0</v>
      </c>
      <c r="U66" s="187">
        <v>0</v>
      </c>
      <c r="V66" s="187">
        <v>0</v>
      </c>
      <c r="W66" s="187">
        <v>0</v>
      </c>
      <c r="X66" s="187">
        <v>0</v>
      </c>
      <c r="Y66" s="187">
        <v>0</v>
      </c>
      <c r="Z66" s="187">
        <v>0</v>
      </c>
      <c r="AA66" s="187">
        <v>0</v>
      </c>
      <c r="AB66" s="187">
        <v>0</v>
      </c>
      <c r="AC66" s="187">
        <v>0</v>
      </c>
      <c r="AD66" s="187">
        <v>0</v>
      </c>
      <c r="AE66" s="187">
        <v>0</v>
      </c>
      <c r="AF66" s="187">
        <v>0</v>
      </c>
      <c r="AG66" s="187">
        <v>0</v>
      </c>
      <c r="AH66" s="187">
        <v>0</v>
      </c>
      <c r="AI66" s="187">
        <v>0</v>
      </c>
      <c r="AJ66" s="187">
        <v>0</v>
      </c>
      <c r="AK66" s="187">
        <v>0</v>
      </c>
      <c r="AL66" s="187">
        <v>0</v>
      </c>
      <c r="AM66" s="187">
        <v>0</v>
      </c>
      <c r="AN66" s="187">
        <v>0</v>
      </c>
      <c r="AO66" s="187">
        <v>0</v>
      </c>
      <c r="AP66" s="187">
        <v>0</v>
      </c>
      <c r="AQ66" s="187">
        <v>0</v>
      </c>
      <c r="AR66" s="187">
        <v>0</v>
      </c>
      <c r="AS66" s="187">
        <v>0</v>
      </c>
      <c r="AT66" s="187">
        <v>0</v>
      </c>
      <c r="AU66" s="187">
        <v>0</v>
      </c>
      <c r="AV66" s="187">
        <v>2.4566040887718455E-5</v>
      </c>
      <c r="AW66" s="187">
        <v>0</v>
      </c>
      <c r="AX66" s="187">
        <v>0</v>
      </c>
      <c r="AY66" s="187">
        <v>0</v>
      </c>
      <c r="AZ66" s="187">
        <v>0</v>
      </c>
      <c r="BA66" s="187">
        <v>5.0710424341003681E-3</v>
      </c>
      <c r="BB66" s="187">
        <v>9.9133782483156879E-3</v>
      </c>
      <c r="BC66" s="187">
        <v>0</v>
      </c>
      <c r="BD66" s="187">
        <v>3.941093784895101E-5</v>
      </c>
      <c r="BE66" s="187">
        <v>0</v>
      </c>
      <c r="BF66" s="187">
        <v>0</v>
      </c>
      <c r="BG66" s="187">
        <v>0</v>
      </c>
      <c r="BH66" s="187">
        <v>1.4442982315370542E-4</v>
      </c>
      <c r="BI66" s="187">
        <v>1.321071083786393E-3</v>
      </c>
      <c r="BJ66" s="187">
        <v>2.7173241767742889E-4</v>
      </c>
      <c r="BK66" s="187">
        <v>1.0670403104117267E-2</v>
      </c>
      <c r="BL66" s="187">
        <v>6.7980965329707678E-4</v>
      </c>
      <c r="BM66" s="187">
        <v>0</v>
      </c>
      <c r="BN66" s="187">
        <v>4.6831095847642837E-4</v>
      </c>
      <c r="BO66" s="188">
        <v>2.368329601660449E-4</v>
      </c>
    </row>
    <row r="67" spans="1:97" s="138" customFormat="1" ht="10.9" customHeight="1" x14ac:dyDescent="0.2">
      <c r="A67" s="175" t="s">
        <v>300</v>
      </c>
      <c r="B67" s="186" t="s">
        <v>520</v>
      </c>
      <c r="C67" s="187">
        <v>0</v>
      </c>
      <c r="D67" s="187">
        <v>2.4018830763318441E-5</v>
      </c>
      <c r="E67" s="187">
        <v>0</v>
      </c>
      <c r="F67" s="187">
        <v>1.3031812955155231E-3</v>
      </c>
      <c r="G67" s="187">
        <v>1.0195758564437195E-4</v>
      </c>
      <c r="H67" s="187">
        <v>1.3307770384572008E-3</v>
      </c>
      <c r="I67" s="187">
        <v>8.1400081400081405E-5</v>
      </c>
      <c r="J67" s="187">
        <v>2.4015369836695484E-4</v>
      </c>
      <c r="K67" s="187">
        <v>3.5606547648484249E-4</v>
      </c>
      <c r="L67" s="187">
        <v>6.5925662223277032E-5</v>
      </c>
      <c r="M67" s="187">
        <v>3.4203235626090231E-5</v>
      </c>
      <c r="N67" s="187">
        <v>1.884981835629584E-4</v>
      </c>
      <c r="O67" s="187">
        <v>2.1004873130566292E-4</v>
      </c>
      <c r="P67" s="187">
        <v>1.3760205485735254E-4</v>
      </c>
      <c r="Q67" s="187">
        <v>0</v>
      </c>
      <c r="R67" s="187">
        <v>0</v>
      </c>
      <c r="S67" s="187">
        <v>7.8752559458182385E-5</v>
      </c>
      <c r="T67" s="187">
        <v>0</v>
      </c>
      <c r="U67" s="187">
        <v>1.1818313132772183E-4</v>
      </c>
      <c r="V67" s="187">
        <v>7.5329566854990583E-5</v>
      </c>
      <c r="W67" s="187">
        <v>3.3277870216306157E-4</v>
      </c>
      <c r="X67" s="187">
        <v>1.8804061677322301E-4</v>
      </c>
      <c r="Y67" s="187">
        <v>0</v>
      </c>
      <c r="Z67" s="187">
        <v>1.3984710050344958E-4</v>
      </c>
      <c r="AA67" s="187">
        <v>0</v>
      </c>
      <c r="AB67" s="187">
        <v>1.4863258026159333E-4</v>
      </c>
      <c r="AC67" s="187">
        <v>0</v>
      </c>
      <c r="AD67" s="187">
        <v>0</v>
      </c>
      <c r="AE67" s="187">
        <v>0</v>
      </c>
      <c r="AF67" s="187">
        <v>0</v>
      </c>
      <c r="AG67" s="187">
        <v>0</v>
      </c>
      <c r="AH67" s="187">
        <v>0</v>
      </c>
      <c r="AI67" s="187">
        <v>0</v>
      </c>
      <c r="AJ67" s="187">
        <v>1.9241870309794111E-4</v>
      </c>
      <c r="AK67" s="187">
        <v>0</v>
      </c>
      <c r="AL67" s="187">
        <v>1.5323322096230462E-4</v>
      </c>
      <c r="AM67" s="187">
        <v>0</v>
      </c>
      <c r="AN67" s="187">
        <v>0</v>
      </c>
      <c r="AO67" s="187">
        <v>1.9655492816810806E-4</v>
      </c>
      <c r="AP67" s="187">
        <v>1.5454358128992376E-4</v>
      </c>
      <c r="AQ67" s="187">
        <v>3.359713304464686E-4</v>
      </c>
      <c r="AR67" s="187">
        <v>3.671970624235006E-4</v>
      </c>
      <c r="AS67" s="187">
        <v>9.7599063048994734E-5</v>
      </c>
      <c r="AT67" s="187">
        <v>2.7852567078265713E-4</v>
      </c>
      <c r="AU67" s="187">
        <v>6.3605139295255057E-5</v>
      </c>
      <c r="AV67" s="187">
        <v>8.5981143107014587E-4</v>
      </c>
      <c r="AW67" s="187">
        <v>2.1201413427561838E-4</v>
      </c>
      <c r="AX67" s="187">
        <v>7.8676316026545748E-4</v>
      </c>
      <c r="AY67" s="187">
        <v>5.1172100193676686E-4</v>
      </c>
      <c r="AZ67" s="187">
        <v>4.1684035014589413E-4</v>
      </c>
      <c r="BA67" s="187">
        <v>9.5680045926422046E-4</v>
      </c>
      <c r="BB67" s="187">
        <v>2.9836381135707412E-3</v>
      </c>
      <c r="BC67" s="187">
        <v>5.4815415048023073E-4</v>
      </c>
      <c r="BD67" s="187">
        <v>7.7508177769603653E-4</v>
      </c>
      <c r="BE67" s="187">
        <v>1.0392705937260393E-2</v>
      </c>
      <c r="BF67" s="187">
        <v>8.5298544907175117E-3</v>
      </c>
      <c r="BG67" s="187">
        <v>2.6330771420438374E-3</v>
      </c>
      <c r="BH67" s="187">
        <v>1.1072953108450751E-3</v>
      </c>
      <c r="BI67" s="187">
        <v>1.2702606574869163E-2</v>
      </c>
      <c r="BJ67" s="187">
        <v>3.1866801709443935E-3</v>
      </c>
      <c r="BK67" s="187">
        <v>3.8262556585471007E-3</v>
      </c>
      <c r="BL67" s="187">
        <v>1.7312485837298889E-2</v>
      </c>
      <c r="BM67" s="187">
        <v>0</v>
      </c>
      <c r="BN67" s="187">
        <v>1.1707773961910709E-3</v>
      </c>
      <c r="BO67" s="188">
        <v>1.3519710690885779E-3</v>
      </c>
    </row>
    <row r="68" spans="1:97" s="138" customFormat="1" ht="10.9" customHeight="1" x14ac:dyDescent="0.2">
      <c r="A68" s="175" t="s">
        <v>301</v>
      </c>
      <c r="B68" s="186" t="s">
        <v>521</v>
      </c>
      <c r="C68" s="187">
        <v>3.0950170225936243E-4</v>
      </c>
      <c r="D68" s="187">
        <v>1.4411298457991066E-4</v>
      </c>
      <c r="E68" s="187">
        <v>5.5234917485796735E-4</v>
      </c>
      <c r="F68" s="187">
        <v>2.5297048677654275E-3</v>
      </c>
      <c r="G68" s="187">
        <v>2.5489396411092985E-3</v>
      </c>
      <c r="H68" s="187">
        <v>1.5337769256794857E-3</v>
      </c>
      <c r="I68" s="187">
        <v>5.6980056980056976E-4</v>
      </c>
      <c r="J68" s="187">
        <v>8.4053794428434194E-4</v>
      </c>
      <c r="K68" s="187">
        <v>7.1213095296968499E-4</v>
      </c>
      <c r="L68" s="187">
        <v>3.55998576005696E-4</v>
      </c>
      <c r="M68" s="187">
        <v>1.3681294250436092E-4</v>
      </c>
      <c r="N68" s="187">
        <v>9.3392281856193027E-4</v>
      </c>
      <c r="O68" s="187">
        <v>2.1004873130566292E-4</v>
      </c>
      <c r="P68" s="187">
        <v>4.5867351619117509E-5</v>
      </c>
      <c r="Q68" s="187">
        <v>0</v>
      </c>
      <c r="R68" s="187">
        <v>1.6299918500407497E-3</v>
      </c>
      <c r="S68" s="187">
        <v>5.5126791620727675E-4</v>
      </c>
      <c r="T68" s="187">
        <v>1.0604453870625664E-3</v>
      </c>
      <c r="U68" s="187">
        <v>4.8586398434730083E-4</v>
      </c>
      <c r="V68" s="187">
        <v>4.519774011299435E-4</v>
      </c>
      <c r="W68" s="187">
        <v>6.6555740432612314E-4</v>
      </c>
      <c r="X68" s="187">
        <v>3.7608123354644602E-4</v>
      </c>
      <c r="Y68" s="187">
        <v>3.3540164346805302E-4</v>
      </c>
      <c r="Z68" s="187">
        <v>6.5261980234943126E-4</v>
      </c>
      <c r="AA68" s="187">
        <v>0</v>
      </c>
      <c r="AB68" s="187">
        <v>1.4863258026159333E-4</v>
      </c>
      <c r="AC68" s="187">
        <v>0</v>
      </c>
      <c r="AD68" s="187">
        <v>0</v>
      </c>
      <c r="AE68" s="187">
        <v>7.0691361515622792E-4</v>
      </c>
      <c r="AF68" s="187">
        <v>0</v>
      </c>
      <c r="AG68" s="187">
        <v>0</v>
      </c>
      <c r="AH68" s="187">
        <v>0</v>
      </c>
      <c r="AI68" s="187">
        <v>5.0175614651279475E-4</v>
      </c>
      <c r="AJ68" s="187">
        <v>8.3381438009107818E-4</v>
      </c>
      <c r="AK68" s="187">
        <v>0</v>
      </c>
      <c r="AL68" s="187">
        <v>4.5969966288691386E-4</v>
      </c>
      <c r="AM68" s="187">
        <v>1.567398119122257E-3</v>
      </c>
      <c r="AN68" s="187">
        <v>3.8153376573826786E-4</v>
      </c>
      <c r="AO68" s="187">
        <v>5.7179615467085985E-4</v>
      </c>
      <c r="AP68" s="187">
        <v>0</v>
      </c>
      <c r="AQ68" s="187">
        <v>2.3393559305161515E-3</v>
      </c>
      <c r="AR68" s="187">
        <v>4.4879640962872298E-4</v>
      </c>
      <c r="AS68" s="187">
        <v>0</v>
      </c>
      <c r="AT68" s="187">
        <v>1.0676817380001857E-3</v>
      </c>
      <c r="AU68" s="187">
        <v>2.9258364075817325E-3</v>
      </c>
      <c r="AV68" s="187">
        <v>2.0095021446153694E-3</v>
      </c>
      <c r="AW68" s="187">
        <v>3.4452296819787987E-3</v>
      </c>
      <c r="AX68" s="187">
        <v>2.8227380559142369E-4</v>
      </c>
      <c r="AY68" s="187">
        <v>1.8914244628548849E-3</v>
      </c>
      <c r="AZ68" s="187">
        <v>3.959983326385994E-3</v>
      </c>
      <c r="BA68" s="187">
        <v>2.6312012629766063E-3</v>
      </c>
      <c r="BB68" s="187">
        <v>1.4436958614051972E-3</v>
      </c>
      <c r="BC68" s="187">
        <v>2.1151600371791509E-3</v>
      </c>
      <c r="BD68" s="187">
        <v>3.2711078414629341E-3</v>
      </c>
      <c r="BE68" s="187">
        <v>1.6168283495016167E-3</v>
      </c>
      <c r="BF68" s="187">
        <v>5.0561580917827783E-3</v>
      </c>
      <c r="BG68" s="187">
        <v>5.8354682607458016E-3</v>
      </c>
      <c r="BH68" s="187">
        <v>1.7411817569085598E-3</v>
      </c>
      <c r="BI68" s="187">
        <v>2.2864691834764495E-3</v>
      </c>
      <c r="BJ68" s="187">
        <v>9.6341493540179346E-4</v>
      </c>
      <c r="BK68" s="187">
        <v>2.4250916145721062E-3</v>
      </c>
      <c r="BL68" s="187">
        <v>3.4443689100385226E-3</v>
      </c>
      <c r="BM68" s="187">
        <v>0</v>
      </c>
      <c r="BN68" s="187">
        <v>7.8051826412738062E-5</v>
      </c>
      <c r="BO68" s="188">
        <v>1.3833107740351734E-3</v>
      </c>
    </row>
    <row r="69" spans="1:97" s="138" customFormat="1" ht="10.9" customHeight="1" x14ac:dyDescent="0.2">
      <c r="A69" s="175" t="s">
        <v>459</v>
      </c>
      <c r="B69" s="186" t="s">
        <v>522</v>
      </c>
      <c r="C69" s="187">
        <v>5.5710306406685237E-3</v>
      </c>
      <c r="D69" s="187">
        <v>5.0439544602968729E-4</v>
      </c>
      <c r="E69" s="187">
        <v>2.4799350707908739E-4</v>
      </c>
      <c r="F69" s="187">
        <v>3.0663089306247603E-4</v>
      </c>
      <c r="G69" s="187">
        <v>4.0783034257748773E-3</v>
      </c>
      <c r="H69" s="187">
        <v>8.0748844028419985E-3</v>
      </c>
      <c r="I69" s="187">
        <v>1.1396011396011397E-2</v>
      </c>
      <c r="J69" s="187">
        <v>2.2694524495677233E-2</v>
      </c>
      <c r="K69" s="187">
        <v>1.0029177587656396E-2</v>
      </c>
      <c r="L69" s="187">
        <v>3.5533931938346321E-3</v>
      </c>
      <c r="M69" s="187">
        <v>5.8487532920614288E-3</v>
      </c>
      <c r="N69" s="187">
        <v>8.6537802453903626E-4</v>
      </c>
      <c r="O69" s="187">
        <v>4.0329356410687281E-3</v>
      </c>
      <c r="P69" s="187">
        <v>1.9814695899458765E-2</v>
      </c>
      <c r="Q69" s="187">
        <v>0</v>
      </c>
      <c r="R69" s="187">
        <v>3.2599837000814994E-3</v>
      </c>
      <c r="S69" s="187">
        <v>8.0327610647346042E-3</v>
      </c>
      <c r="T69" s="187">
        <v>2.1208907741251328E-3</v>
      </c>
      <c r="U69" s="187">
        <v>3.7555972844142711E-3</v>
      </c>
      <c r="V69" s="187">
        <v>3.2391713747645951E-3</v>
      </c>
      <c r="W69" s="187">
        <v>3.3277870216306157E-3</v>
      </c>
      <c r="X69" s="187">
        <v>9.4020308386611506E-5</v>
      </c>
      <c r="Y69" s="187">
        <v>7.9657890323662584E-4</v>
      </c>
      <c r="Z69" s="187">
        <v>5.2209584187954501E-3</v>
      </c>
      <c r="AA69" s="187">
        <v>0</v>
      </c>
      <c r="AB69" s="187">
        <v>2.8240190249702733E-3</v>
      </c>
      <c r="AC69" s="187">
        <v>0</v>
      </c>
      <c r="AD69" s="187">
        <v>0</v>
      </c>
      <c r="AE69" s="187">
        <v>6.0794570903435598E-3</v>
      </c>
      <c r="AF69" s="187">
        <v>0</v>
      </c>
      <c r="AG69" s="187">
        <v>2.9563932002956393E-3</v>
      </c>
      <c r="AH69" s="187">
        <v>0</v>
      </c>
      <c r="AI69" s="187">
        <v>3.3450409767519654E-3</v>
      </c>
      <c r="AJ69" s="187">
        <v>2.437303572573921E-3</v>
      </c>
      <c r="AK69" s="187">
        <v>0</v>
      </c>
      <c r="AL69" s="187">
        <v>1.9920318725099601E-3</v>
      </c>
      <c r="AM69" s="187">
        <v>4.7021943573667714E-3</v>
      </c>
      <c r="AN69" s="187">
        <v>1.5261350629530714E-3</v>
      </c>
      <c r="AO69" s="187">
        <v>2.2961189336001716E-2</v>
      </c>
      <c r="AP69" s="187">
        <v>3.4514733154749639E-3</v>
      </c>
      <c r="AQ69" s="187">
        <v>5.823503061072122E-3</v>
      </c>
      <c r="AR69" s="187">
        <v>1.0975112199102407E-2</v>
      </c>
      <c r="AS69" s="187">
        <v>6.9295334764786255E-3</v>
      </c>
      <c r="AT69" s="187">
        <v>8.7735586296536997E-3</v>
      </c>
      <c r="AU69" s="187">
        <v>2.3533901539244371E-2</v>
      </c>
      <c r="AV69" s="187">
        <v>8.057661411171653E-3</v>
      </c>
      <c r="AW69" s="187">
        <v>5.6713780918727918E-3</v>
      </c>
      <c r="AX69" s="187">
        <v>1.2912525149394913E-3</v>
      </c>
      <c r="AY69" s="187">
        <v>1.024089751977251E-2</v>
      </c>
      <c r="AZ69" s="187">
        <v>1.2505210504376823E-3</v>
      </c>
      <c r="BA69" s="187">
        <v>3.4684016648327989E-3</v>
      </c>
      <c r="BB69" s="187">
        <v>1.1549566891241579E-3</v>
      </c>
      <c r="BC69" s="187">
        <v>7.3881646369074573E-4</v>
      </c>
      <c r="BD69" s="187">
        <v>8.9462828917118795E-3</v>
      </c>
      <c r="BE69" s="187">
        <v>2.616928359502617E-3</v>
      </c>
      <c r="BF69" s="187">
        <v>3.0877301323864294E-3</v>
      </c>
      <c r="BG69" s="187">
        <v>3.5582123541132936E-3</v>
      </c>
      <c r="BH69" s="187">
        <v>3.0972173187405719E-3</v>
      </c>
      <c r="BI69" s="187">
        <v>1.2702606574869163E-3</v>
      </c>
      <c r="BJ69" s="187">
        <v>1.7539092413724957E-3</v>
      </c>
      <c r="BK69" s="187">
        <v>2.1017460659624918E-3</v>
      </c>
      <c r="BL69" s="187">
        <v>5.0759120779515065E-3</v>
      </c>
      <c r="BM69" s="187">
        <v>5.7355893318038426E-4</v>
      </c>
      <c r="BN69" s="187">
        <v>0</v>
      </c>
      <c r="BO69" s="188">
        <v>5.0663211629490106E-3</v>
      </c>
    </row>
    <row r="70" spans="1:97" s="138" customFormat="1" ht="10.9" customHeight="1" x14ac:dyDescent="0.2">
      <c r="A70" s="199"/>
      <c r="B70" s="200" t="s">
        <v>347</v>
      </c>
      <c r="C70" s="201">
        <v>0.51284432064376351</v>
      </c>
      <c r="D70" s="201">
        <v>0.52961521833117164</v>
      </c>
      <c r="E70" s="201">
        <v>0.67607539002615202</v>
      </c>
      <c r="F70" s="201">
        <v>0.37224990417784593</v>
      </c>
      <c r="G70" s="201">
        <v>0.36531402936378465</v>
      </c>
      <c r="H70" s="201">
        <v>0.39377467012518325</v>
      </c>
      <c r="I70" s="201">
        <v>0.33431013431013429</v>
      </c>
      <c r="J70" s="201">
        <v>0.43407780979827087</v>
      </c>
      <c r="K70" s="201">
        <v>0.75733148706789966</v>
      </c>
      <c r="L70" s="201">
        <v>0.60972667220442234</v>
      </c>
      <c r="M70" s="201">
        <v>0.86363169955877828</v>
      </c>
      <c r="N70" s="201">
        <v>0.66250257042977589</v>
      </c>
      <c r="O70" s="201">
        <v>0.42879348008738027</v>
      </c>
      <c r="P70" s="201">
        <v>0.79997247958902851</v>
      </c>
      <c r="Q70" s="201">
        <v>0.57534246575342463</v>
      </c>
      <c r="R70" s="201">
        <v>0.54034229828850855</v>
      </c>
      <c r="S70" s="201">
        <v>0.63057174358166646</v>
      </c>
      <c r="T70" s="201">
        <v>0.55991516436903499</v>
      </c>
      <c r="U70" s="201">
        <v>0.68441164497787355</v>
      </c>
      <c r="V70" s="201">
        <v>0.51472693032015071</v>
      </c>
      <c r="W70" s="201">
        <v>0.39034941763727121</v>
      </c>
      <c r="X70" s="201">
        <v>0.6596464836404663</v>
      </c>
      <c r="Y70" s="201">
        <v>0.71008720442730167</v>
      </c>
      <c r="Z70" s="201">
        <v>0.50736528062651498</v>
      </c>
      <c r="AA70" s="201">
        <v>0.65258215962441313</v>
      </c>
      <c r="AB70" s="201">
        <v>0.57595124851367419</v>
      </c>
      <c r="AC70" s="201">
        <v>0</v>
      </c>
      <c r="AD70" s="201">
        <v>0</v>
      </c>
      <c r="AE70" s="201">
        <v>0.48154955464442245</v>
      </c>
      <c r="AF70" s="201">
        <v>0</v>
      </c>
      <c r="AG70" s="201">
        <v>0.69623059866962311</v>
      </c>
      <c r="AH70" s="201">
        <v>0</v>
      </c>
      <c r="AI70" s="201">
        <v>0.5577855828733902</v>
      </c>
      <c r="AJ70" s="201">
        <v>0.53845167083573853</v>
      </c>
      <c r="AK70" s="201">
        <v>0.70813397129186606</v>
      </c>
      <c r="AL70" s="201">
        <v>0.69184799264480534</v>
      </c>
      <c r="AM70" s="201">
        <v>0.54231974921630099</v>
      </c>
      <c r="AN70" s="201">
        <v>0.64937046928653186</v>
      </c>
      <c r="AO70" s="201">
        <v>0.52689228789936393</v>
      </c>
      <c r="AP70" s="201">
        <v>0.52580877807541726</v>
      </c>
      <c r="AQ70" s="201">
        <v>0.49548305211288635</v>
      </c>
      <c r="AR70" s="201">
        <v>0.49677682578539373</v>
      </c>
      <c r="AS70" s="201">
        <v>0.43782939683779037</v>
      </c>
      <c r="AT70" s="201">
        <v>0.48342772258843192</v>
      </c>
      <c r="AU70" s="201">
        <v>0.29480982063350719</v>
      </c>
      <c r="AV70" s="201">
        <v>0.26652189079903504</v>
      </c>
      <c r="AW70" s="201">
        <v>0.273321554770318</v>
      </c>
      <c r="AX70" s="201">
        <v>0.1833158163418516</v>
      </c>
      <c r="AY70" s="201">
        <v>0.44801497593615797</v>
      </c>
      <c r="AZ70" s="201">
        <v>0.18736973739057941</v>
      </c>
      <c r="BA70" s="201">
        <v>0.44163517198488256</v>
      </c>
      <c r="BB70" s="201">
        <v>0.41212704523580368</v>
      </c>
      <c r="BC70" s="201">
        <v>0.26330465454372126</v>
      </c>
      <c r="BD70" s="201">
        <v>0.22577212595735738</v>
      </c>
      <c r="BE70" s="201">
        <v>0.38689702303563689</v>
      </c>
      <c r="BF70" s="201">
        <v>0.20784283453626154</v>
      </c>
      <c r="BG70" s="201">
        <v>0.38329063478508396</v>
      </c>
      <c r="BH70" s="201">
        <v>0.36166832493500656</v>
      </c>
      <c r="BI70" s="201">
        <v>0.5309181444032316</v>
      </c>
      <c r="BJ70" s="201">
        <v>0.61762308243373432</v>
      </c>
      <c r="BK70" s="201">
        <v>0.30663936193145075</v>
      </c>
      <c r="BL70" s="201">
        <v>0.31860412417856332</v>
      </c>
      <c r="BM70" s="201">
        <v>1</v>
      </c>
      <c r="BN70" s="201">
        <v>0.5248204807992507</v>
      </c>
      <c r="BO70" s="202">
        <v>0.45682261409636127</v>
      </c>
    </row>
    <row r="71" spans="1:97" s="138" customFormat="1" ht="10.9" customHeight="1" x14ac:dyDescent="0.2">
      <c r="A71" s="175"/>
      <c r="B71" s="186" t="s">
        <v>322</v>
      </c>
      <c r="C71" s="187">
        <v>1.5475085112968121E-3</v>
      </c>
      <c r="D71" s="187">
        <v>2.5940337224383916E-3</v>
      </c>
      <c r="E71" s="187">
        <v>1.1216069979258724E-3</v>
      </c>
      <c r="F71" s="187">
        <v>7.4357991567650444E-3</v>
      </c>
      <c r="G71" s="187">
        <v>9.6859706362153342E-3</v>
      </c>
      <c r="H71" s="187">
        <v>2.6322318709822937E-2</v>
      </c>
      <c r="I71" s="187">
        <v>3.2804232804232801E-2</v>
      </c>
      <c r="J71" s="187">
        <v>5.4514889529298755E-2</v>
      </c>
      <c r="K71" s="187">
        <v>8.5356807279560847E-3</v>
      </c>
      <c r="L71" s="187">
        <v>7.6473768179001356E-3</v>
      </c>
      <c r="M71" s="187">
        <v>4.9252659301569929E-3</v>
      </c>
      <c r="N71" s="187">
        <v>9.2364109945849617E-3</v>
      </c>
      <c r="O71" s="187">
        <v>8.275920013443119E-3</v>
      </c>
      <c r="P71" s="187">
        <v>3.5776534262911661E-3</v>
      </c>
      <c r="Q71" s="187">
        <v>1.3698630136986301E-2</v>
      </c>
      <c r="R71" s="187">
        <v>1.3039934800325998E-2</v>
      </c>
      <c r="S71" s="187">
        <v>6.6939675539455035E-3</v>
      </c>
      <c r="T71" s="187">
        <v>1.6967126193001062E-2</v>
      </c>
      <c r="U71" s="187">
        <v>1.7084028206374009E-2</v>
      </c>
      <c r="V71" s="187">
        <v>1.9359698681732582E-2</v>
      </c>
      <c r="W71" s="187">
        <v>1.8635607321131446E-2</v>
      </c>
      <c r="X71" s="187">
        <v>4.1462955998495678E-2</v>
      </c>
      <c r="Y71" s="187">
        <v>7.546536978031192E-3</v>
      </c>
      <c r="Z71" s="187">
        <v>1.7107961961588664E-2</v>
      </c>
      <c r="AA71" s="187">
        <v>2.3474178403755869E-3</v>
      </c>
      <c r="AB71" s="187">
        <v>1.872770511296076E-2</v>
      </c>
      <c r="AC71" s="187">
        <v>0</v>
      </c>
      <c r="AD71" s="187">
        <v>0</v>
      </c>
      <c r="AE71" s="187">
        <v>1.5410716810405768E-2</v>
      </c>
      <c r="AF71" s="187">
        <v>0</v>
      </c>
      <c r="AG71" s="187">
        <v>2.2172949002217295E-3</v>
      </c>
      <c r="AH71" s="187">
        <v>0</v>
      </c>
      <c r="AI71" s="187">
        <v>1.6725204883759826E-2</v>
      </c>
      <c r="AJ71" s="187">
        <v>1.661214803412225E-2</v>
      </c>
      <c r="AK71" s="187">
        <v>1.4354066985645933E-2</v>
      </c>
      <c r="AL71" s="187">
        <v>7.6616610481152316E-3</v>
      </c>
      <c r="AM71" s="187">
        <v>2.1943573667711599E-2</v>
      </c>
      <c r="AN71" s="187">
        <v>7.630675314765357E-3</v>
      </c>
      <c r="AO71" s="187">
        <v>2.0942034164820243E-2</v>
      </c>
      <c r="AP71" s="187">
        <v>1.3393777045126726E-2</v>
      </c>
      <c r="AQ71" s="187">
        <v>1.6599472400577374E-2</v>
      </c>
      <c r="AR71" s="187">
        <v>1.1179110567115463E-2</v>
      </c>
      <c r="AS71" s="187">
        <v>1.7860628537966036E-2</v>
      </c>
      <c r="AT71" s="187">
        <v>1.00733450933061E-2</v>
      </c>
      <c r="AU71" s="187">
        <v>2.3152270703472842E-2</v>
      </c>
      <c r="AV71" s="187">
        <v>2.1917821680022403E-2</v>
      </c>
      <c r="AW71" s="187">
        <v>2.6395759717314487E-2</v>
      </c>
      <c r="AX71" s="187">
        <v>3.4773730518603044E-3</v>
      </c>
      <c r="AY71" s="187">
        <v>1.5986423199746084E-2</v>
      </c>
      <c r="AZ71" s="187">
        <v>2.7094622759483118E-2</v>
      </c>
      <c r="BA71" s="187">
        <v>9.7115246615318371E-3</v>
      </c>
      <c r="BB71" s="187">
        <v>2.7141482194417709E-2</v>
      </c>
      <c r="BC71" s="187">
        <v>1.0480469029290498E-2</v>
      </c>
      <c r="BD71" s="187">
        <v>6.8312292271515088E-3</v>
      </c>
      <c r="BE71" s="187">
        <v>8.3675034170083672E-3</v>
      </c>
      <c r="BF71" s="187">
        <v>1.4782508008800032E-2</v>
      </c>
      <c r="BG71" s="187">
        <v>3.3874181611158551E-2</v>
      </c>
      <c r="BH71" s="187">
        <v>1.455531662226787E-2</v>
      </c>
      <c r="BI71" s="187">
        <v>2.1035516487983335E-2</v>
      </c>
      <c r="BJ71" s="187">
        <v>1.4401818136903733E-2</v>
      </c>
      <c r="BK71" s="187">
        <v>2.2795861176977798E-2</v>
      </c>
      <c r="BL71" s="187">
        <v>3.2494901427600274E-2</v>
      </c>
      <c r="BM71" s="187">
        <v>0</v>
      </c>
      <c r="BN71" s="187">
        <v>3.9806431470496405E-3</v>
      </c>
      <c r="BO71" s="188">
        <v>1.2849279028104179E-2</v>
      </c>
    </row>
    <row r="72" spans="1:97" s="138" customFormat="1" ht="10.9" customHeight="1" x14ac:dyDescent="0.2">
      <c r="A72" s="175"/>
      <c r="B72" s="186" t="s">
        <v>323</v>
      </c>
      <c r="C72" s="187">
        <v>5.5091303002166511E-2</v>
      </c>
      <c r="D72" s="187">
        <v>3.0311764423307873E-2</v>
      </c>
      <c r="E72" s="187">
        <v>2.2229236179998196E-2</v>
      </c>
      <c r="F72" s="187">
        <v>0.34779609045611343</v>
      </c>
      <c r="G72" s="187">
        <v>0.25336460032626429</v>
      </c>
      <c r="H72" s="187">
        <v>0.18925228374873124</v>
      </c>
      <c r="I72" s="187">
        <v>0.11037851037851037</v>
      </c>
      <c r="J72" s="187">
        <v>0.29142651296829969</v>
      </c>
      <c r="K72" s="187">
        <v>0.11463330201275901</v>
      </c>
      <c r="L72" s="187">
        <v>9.4174808485951236E-2</v>
      </c>
      <c r="M72" s="187">
        <v>2.8901734104046242E-2</v>
      </c>
      <c r="N72" s="187">
        <v>0.17939886215641923</v>
      </c>
      <c r="O72" s="187">
        <v>7.8474206015795661E-2</v>
      </c>
      <c r="P72" s="187">
        <v>5.8710210072470417E-2</v>
      </c>
      <c r="Q72" s="187">
        <v>0.22374429223744291</v>
      </c>
      <c r="R72" s="187">
        <v>0.28932355338223309</v>
      </c>
      <c r="S72" s="187">
        <v>0.15411875885966295</v>
      </c>
      <c r="T72" s="187">
        <v>0.31601272534464475</v>
      </c>
      <c r="U72" s="187">
        <v>9.6568749753785141E-2</v>
      </c>
      <c r="V72" s="187">
        <v>0.23932203389830509</v>
      </c>
      <c r="W72" s="187">
        <v>0.29251247920133111</v>
      </c>
      <c r="X72" s="187">
        <v>8.8849191425347876E-2</v>
      </c>
      <c r="Y72" s="187">
        <v>6.38940130806641E-2</v>
      </c>
      <c r="Z72" s="187">
        <v>0.12926533656535522</v>
      </c>
      <c r="AA72" s="187">
        <v>1.6431924882629109E-2</v>
      </c>
      <c r="AB72" s="187">
        <v>0.27571343638525564</v>
      </c>
      <c r="AC72" s="187">
        <v>0</v>
      </c>
      <c r="AD72" s="187">
        <v>0</v>
      </c>
      <c r="AE72" s="187">
        <v>0.23766435741552383</v>
      </c>
      <c r="AF72" s="187">
        <v>0</v>
      </c>
      <c r="AG72" s="187">
        <v>6.9475240206947522E-2</v>
      </c>
      <c r="AH72" s="187">
        <v>0</v>
      </c>
      <c r="AI72" s="187">
        <v>0.28081618999832747</v>
      </c>
      <c r="AJ72" s="187">
        <v>0.2471297543454557</v>
      </c>
      <c r="AK72" s="187">
        <v>0.30622009569377989</v>
      </c>
      <c r="AL72" s="187">
        <v>0.17851670242108489</v>
      </c>
      <c r="AM72" s="187">
        <v>0.30250783699059564</v>
      </c>
      <c r="AN72" s="187">
        <v>0.25791682563906904</v>
      </c>
      <c r="AO72" s="187">
        <v>0.34093345722250018</v>
      </c>
      <c r="AP72" s="187">
        <v>0.35308056872037913</v>
      </c>
      <c r="AQ72" s="187">
        <v>0.35391468816883181</v>
      </c>
      <c r="AR72" s="187">
        <v>0.44104447164422683</v>
      </c>
      <c r="AS72" s="187">
        <v>0.1222916260003904</v>
      </c>
      <c r="AT72" s="187">
        <v>0.16182341472472381</v>
      </c>
      <c r="AU72" s="187">
        <v>0.51462918203790864</v>
      </c>
      <c r="AV72" s="187">
        <v>0.4187379933475161</v>
      </c>
      <c r="AW72" s="187">
        <v>0.35181978798586572</v>
      </c>
      <c r="AX72" s="187">
        <v>4.574637398276328E-2</v>
      </c>
      <c r="AY72" s="187">
        <v>0.31952118460173207</v>
      </c>
      <c r="AZ72" s="187">
        <v>0.70154230929553985</v>
      </c>
      <c r="BA72" s="187">
        <v>6.9128833181839933E-2</v>
      </c>
      <c r="BB72" s="187">
        <v>0.32858517805582288</v>
      </c>
      <c r="BC72" s="187">
        <v>0.36966443432874951</v>
      </c>
      <c r="BD72" s="187">
        <v>0.62006542215682925</v>
      </c>
      <c r="BE72" s="187">
        <v>0.4928992899289929</v>
      </c>
      <c r="BF72" s="187">
        <v>0.66440233123624992</v>
      </c>
      <c r="BG72" s="187">
        <v>0.51964133219470543</v>
      </c>
      <c r="BH72" s="187">
        <v>0.34522739673267644</v>
      </c>
      <c r="BI72" s="187">
        <v>0.25069864336161779</v>
      </c>
      <c r="BJ72" s="187">
        <v>0.2695585583360095</v>
      </c>
      <c r="BK72" s="187">
        <v>0.21545591722353954</v>
      </c>
      <c r="BL72" s="187">
        <v>0.26852481305234532</v>
      </c>
      <c r="BM72" s="187">
        <v>0</v>
      </c>
      <c r="BN72" s="187">
        <v>1.2878551358101779E-2</v>
      </c>
      <c r="BO72" s="188">
        <v>0.24833145824043823</v>
      </c>
    </row>
    <row r="73" spans="1:97" s="138" customFormat="1" ht="10.9" customHeight="1" x14ac:dyDescent="0.2">
      <c r="A73" s="175"/>
      <c r="B73" s="186" t="s">
        <v>324</v>
      </c>
      <c r="C73" s="187">
        <v>0.52120086660476628</v>
      </c>
      <c r="D73" s="187">
        <v>0.32619974059662776</v>
      </c>
      <c r="E73" s="187">
        <v>9.135742627829381E-2</v>
      </c>
      <c r="F73" s="187">
        <v>0.12962821004216174</v>
      </c>
      <c r="G73" s="187">
        <v>0.33931484502446985</v>
      </c>
      <c r="H73" s="187">
        <v>0.16675312958159469</v>
      </c>
      <c r="I73" s="187">
        <v>0.16695156695156696</v>
      </c>
      <c r="J73" s="187">
        <v>7.8290105667627286E-2</v>
      </c>
      <c r="K73" s="187">
        <v>6.3448889768062899E-2</v>
      </c>
      <c r="L73" s="187">
        <v>0.25550149651253246</v>
      </c>
      <c r="M73" s="187">
        <v>7.1792591579163387E-2</v>
      </c>
      <c r="N73" s="187">
        <v>8.9776543971485365E-2</v>
      </c>
      <c r="O73" s="187">
        <v>0.11544278272559234</v>
      </c>
      <c r="P73" s="187">
        <v>9.6504907806623241E-2</v>
      </c>
      <c r="Q73" s="187">
        <v>-1.8264840182648401E-2</v>
      </c>
      <c r="R73" s="187">
        <v>5.7049714751426246E-3</v>
      </c>
      <c r="S73" s="187">
        <v>0.10844227437391715</v>
      </c>
      <c r="T73" s="187">
        <v>2.6511134676564158E-2</v>
      </c>
      <c r="U73" s="187">
        <v>7.7252373511220829E-2</v>
      </c>
      <c r="V73" s="187">
        <v>0.13423728813559321</v>
      </c>
      <c r="W73" s="187">
        <v>0.15274542429284527</v>
      </c>
      <c r="X73" s="187">
        <v>8.0105302745393001E-2</v>
      </c>
      <c r="Y73" s="187">
        <v>9.7056850578567833E-2</v>
      </c>
      <c r="Z73" s="187">
        <v>0.14399589781838523</v>
      </c>
      <c r="AA73" s="187">
        <v>1.1737089201877934E-2</v>
      </c>
      <c r="AB73" s="187">
        <v>-2.9726516052318666E-4</v>
      </c>
      <c r="AC73" s="187">
        <v>0</v>
      </c>
      <c r="AD73" s="187">
        <v>0</v>
      </c>
      <c r="AE73" s="187">
        <v>0.11522691927046515</v>
      </c>
      <c r="AF73" s="187">
        <v>0</v>
      </c>
      <c r="AG73" s="187">
        <v>0.19955654101995565</v>
      </c>
      <c r="AH73" s="187">
        <v>0</v>
      </c>
      <c r="AI73" s="187">
        <v>4.1144004014049169E-2</v>
      </c>
      <c r="AJ73" s="187">
        <v>2.38599191841447E-2</v>
      </c>
      <c r="AK73" s="187">
        <v>-0.30143540669856461</v>
      </c>
      <c r="AL73" s="187">
        <v>1.9307385841250382E-2</v>
      </c>
      <c r="AM73" s="187">
        <v>-4.7021943573667714E-3</v>
      </c>
      <c r="AN73" s="187">
        <v>-4.9599389545974815E-3</v>
      </c>
      <c r="AO73" s="187">
        <v>4.5100421699664071E-2</v>
      </c>
      <c r="AP73" s="187">
        <v>4.3581289923758502E-2</v>
      </c>
      <c r="AQ73" s="187">
        <v>2.0693345278980639E-2</v>
      </c>
      <c r="AR73" s="187">
        <v>2.0277437780497756E-2</v>
      </c>
      <c r="AS73" s="187">
        <v>-2.869412453640445E-2</v>
      </c>
      <c r="AT73" s="187">
        <v>0.15917742085228856</v>
      </c>
      <c r="AU73" s="187">
        <v>5.7944281897977359E-2</v>
      </c>
      <c r="AV73" s="187">
        <v>0.15959574123115169</v>
      </c>
      <c r="AW73" s="187">
        <v>0.27335689045936395</v>
      </c>
      <c r="AX73" s="187">
        <v>0.38785021470826703</v>
      </c>
      <c r="AY73" s="187">
        <v>5.9592825542003229E-2</v>
      </c>
      <c r="AZ73" s="187">
        <v>3.751563151313047E-3</v>
      </c>
      <c r="BA73" s="187">
        <v>0.26474668707840981</v>
      </c>
      <c r="BB73" s="187">
        <v>0.12550529355149181</v>
      </c>
      <c r="BC73" s="187">
        <v>0</v>
      </c>
      <c r="BD73" s="187">
        <v>2.5354370016158483E-3</v>
      </c>
      <c r="BE73" s="187">
        <v>4.6854685468546854E-2</v>
      </c>
      <c r="BF73" s="187">
        <v>3.3617661816357253E-2</v>
      </c>
      <c r="BG73" s="187">
        <v>0</v>
      </c>
      <c r="BH73" s="187">
        <v>0.11160413390249382</v>
      </c>
      <c r="BI73" s="187">
        <v>4.1867791270768763E-2</v>
      </c>
      <c r="BJ73" s="187">
        <v>1.6155727378276228E-2</v>
      </c>
      <c r="BK73" s="187">
        <v>0.22774304807070489</v>
      </c>
      <c r="BL73" s="187">
        <v>0.15989123045547246</v>
      </c>
      <c r="BM73" s="187">
        <v>0</v>
      </c>
      <c r="BN73" s="187">
        <v>0.39673743365594755</v>
      </c>
      <c r="BO73" s="188">
        <v>0.12406159402466871</v>
      </c>
    </row>
    <row r="74" spans="1:97" s="138" customFormat="1" ht="10.9" customHeight="1" x14ac:dyDescent="0.2">
      <c r="A74" s="175"/>
      <c r="B74" s="186" t="s">
        <v>325</v>
      </c>
      <c r="C74" s="187">
        <v>0.24574435159393376</v>
      </c>
      <c r="D74" s="187">
        <v>0.36157947831099579</v>
      </c>
      <c r="E74" s="187">
        <v>0.20290941473532328</v>
      </c>
      <c r="F74" s="187">
        <v>0.11422000766577232</v>
      </c>
      <c r="G74" s="187">
        <v>6.4641109298531813E-2</v>
      </c>
      <c r="H74" s="187">
        <v>0.16103529942483366</v>
      </c>
      <c r="I74" s="187">
        <v>0.17908017908017909</v>
      </c>
      <c r="J74" s="187">
        <v>8.4053794428434192E-2</v>
      </c>
      <c r="K74" s="187">
        <v>6.364670392166559E-2</v>
      </c>
      <c r="L74" s="187">
        <v>2.2717983202141266E-2</v>
      </c>
      <c r="M74" s="187">
        <v>9.5084995040530841E-3</v>
      </c>
      <c r="N74" s="187">
        <v>5.69350195352663E-2</v>
      </c>
      <c r="O74" s="187">
        <v>6.2720551167870953E-2</v>
      </c>
      <c r="P74" s="187">
        <v>2.4309696358132283E-2</v>
      </c>
      <c r="Q74" s="187">
        <v>0.17808219178082191</v>
      </c>
      <c r="R74" s="187">
        <v>9.6984515077424616E-2</v>
      </c>
      <c r="S74" s="187">
        <v>6.6782170420538661E-2</v>
      </c>
      <c r="T74" s="187">
        <v>4.9840933191940613E-2</v>
      </c>
      <c r="U74" s="187">
        <v>0.10683755072026052</v>
      </c>
      <c r="V74" s="187">
        <v>5.8832391713747649E-2</v>
      </c>
      <c r="W74" s="187">
        <v>0.10582362728785358</v>
      </c>
      <c r="X74" s="187">
        <v>9.8721323805942077E-2</v>
      </c>
      <c r="Y74" s="187">
        <v>9.7979205098104982E-2</v>
      </c>
      <c r="Z74" s="187">
        <v>0.17471564422897631</v>
      </c>
      <c r="AA74" s="187">
        <v>3.0516431924882629E-2</v>
      </c>
      <c r="AB74" s="187">
        <v>8.4869203329369799E-2</v>
      </c>
      <c r="AC74" s="187">
        <v>0</v>
      </c>
      <c r="AD74" s="187">
        <v>0</v>
      </c>
      <c r="AE74" s="187">
        <v>0.10533012865827796</v>
      </c>
      <c r="AF74" s="187">
        <v>0</v>
      </c>
      <c r="AG74" s="187">
        <v>2.4390243902439025E-2</v>
      </c>
      <c r="AH74" s="187">
        <v>0</v>
      </c>
      <c r="AI74" s="187">
        <v>7.3423649439705641E-2</v>
      </c>
      <c r="AJ74" s="187">
        <v>0.16246552498236161</v>
      </c>
      <c r="AK74" s="187">
        <v>0.25837320574162681</v>
      </c>
      <c r="AL74" s="187">
        <v>9.423843089181734E-2</v>
      </c>
      <c r="AM74" s="187">
        <v>0.12852664576802508</v>
      </c>
      <c r="AN74" s="187">
        <v>2.4418161007249143E-2</v>
      </c>
      <c r="AO74" s="187">
        <v>2.8965048960045744E-2</v>
      </c>
      <c r="AP74" s="187">
        <v>2.8023902740572842E-2</v>
      </c>
      <c r="AQ74" s="187">
        <v>7.2134288985117714E-2</v>
      </c>
      <c r="AR74" s="187">
        <v>3.9167686658506728E-2</v>
      </c>
      <c r="AS74" s="187">
        <v>0.37741557681046262</v>
      </c>
      <c r="AT74" s="187">
        <v>0.16971497539689909</v>
      </c>
      <c r="AU74" s="187">
        <v>9.0001272102785912E-2</v>
      </c>
      <c r="AV74" s="187">
        <v>8.9061724634334483E-2</v>
      </c>
      <c r="AW74" s="187">
        <v>6.9611307420494706E-2</v>
      </c>
      <c r="AX74" s="187">
        <v>0.32880093690880152</v>
      </c>
      <c r="AY74" s="187">
        <v>0.12027386789825173</v>
      </c>
      <c r="AZ74" s="187">
        <v>5.7732388495206337E-2</v>
      </c>
      <c r="BA74" s="187">
        <v>0.17062144189829212</v>
      </c>
      <c r="BB74" s="187">
        <v>7.6419634263715105E-2</v>
      </c>
      <c r="BC74" s="187">
        <v>0.35398841726447244</v>
      </c>
      <c r="BD74" s="187">
        <v>0.13326151784658635</v>
      </c>
      <c r="BE74" s="187">
        <v>6.1764509784311764E-2</v>
      </c>
      <c r="BF74" s="187">
        <v>6.7968659539156276E-2</v>
      </c>
      <c r="BG74" s="187">
        <v>6.5969257045260465E-2</v>
      </c>
      <c r="BH74" s="187">
        <v>0.11807138042815418</v>
      </c>
      <c r="BI74" s="187">
        <v>0.12570499466490523</v>
      </c>
      <c r="BJ74" s="187">
        <v>4.7948420246535409E-2</v>
      </c>
      <c r="BK74" s="187">
        <v>0.13575123949126966</v>
      </c>
      <c r="BL74" s="187">
        <v>0.13863584862905054</v>
      </c>
      <c r="BM74" s="187">
        <v>0</v>
      </c>
      <c r="BN74" s="187">
        <v>4.7611614111770215E-2</v>
      </c>
      <c r="BO74" s="188">
        <v>0.1344711365284493</v>
      </c>
    </row>
    <row r="75" spans="1:97" s="138" customFormat="1" ht="10.9" customHeight="1" x14ac:dyDescent="0.2">
      <c r="A75" s="175"/>
      <c r="B75" s="203" t="s">
        <v>348</v>
      </c>
      <c r="C75" s="187">
        <v>6.4995357474466109E-2</v>
      </c>
      <c r="D75" s="187">
        <v>1.9191045779891436E-2</v>
      </c>
      <c r="E75" s="187">
        <v>2.5413698259536478E-2</v>
      </c>
      <c r="F75" s="187">
        <v>2.8823303947872747E-2</v>
      </c>
      <c r="G75" s="187">
        <v>2.7222675367047307E-2</v>
      </c>
      <c r="H75" s="187">
        <v>6.3437464756964018E-2</v>
      </c>
      <c r="I75" s="187">
        <v>0.17867317867317867</v>
      </c>
      <c r="J75" s="187">
        <v>5.7636887608069162E-2</v>
      </c>
      <c r="K75" s="187">
        <v>9.1785767271648291E-3</v>
      </c>
      <c r="L75" s="187">
        <v>1.0244847909497251E-2</v>
      </c>
      <c r="M75" s="187">
        <v>2.1479631973184664E-2</v>
      </c>
      <c r="N75" s="187">
        <v>3.5360545616560421E-2</v>
      </c>
      <c r="O75" s="187">
        <v>0.30641908922870104</v>
      </c>
      <c r="P75" s="187">
        <v>1.8622144757361708E-2</v>
      </c>
      <c r="Q75" s="187">
        <v>2.7397260273972601E-2</v>
      </c>
      <c r="R75" s="187">
        <v>5.460472697636512E-2</v>
      </c>
      <c r="S75" s="187">
        <v>3.3469837769727513E-2</v>
      </c>
      <c r="T75" s="187">
        <v>3.0752916224814422E-2</v>
      </c>
      <c r="U75" s="187">
        <v>1.7845652830485996E-2</v>
      </c>
      <c r="V75" s="187">
        <v>3.3521657250470807E-2</v>
      </c>
      <c r="W75" s="187">
        <v>3.9933444259567387E-2</v>
      </c>
      <c r="X75" s="187">
        <v>3.121474238435502E-2</v>
      </c>
      <c r="Y75" s="187">
        <v>2.3436189837330201E-2</v>
      </c>
      <c r="Z75" s="187">
        <v>2.7549878799179563E-2</v>
      </c>
      <c r="AA75" s="187">
        <v>0.29342723004694837</v>
      </c>
      <c r="AB75" s="187">
        <v>4.5035671819262782E-2</v>
      </c>
      <c r="AC75" s="187">
        <v>0</v>
      </c>
      <c r="AD75" s="187">
        <v>0</v>
      </c>
      <c r="AE75" s="187">
        <v>4.4818323200904849E-2</v>
      </c>
      <c r="AF75" s="187">
        <v>0</v>
      </c>
      <c r="AG75" s="187">
        <v>8.130081300813009E-3</v>
      </c>
      <c r="AH75" s="187">
        <v>0</v>
      </c>
      <c r="AI75" s="187">
        <v>3.0105368790767688E-2</v>
      </c>
      <c r="AJ75" s="187">
        <v>1.1480982618177154E-2</v>
      </c>
      <c r="AK75" s="187">
        <v>1.4354066985645933E-2</v>
      </c>
      <c r="AL75" s="187">
        <v>8.4278271529267552E-3</v>
      </c>
      <c r="AM75" s="187">
        <v>9.4043887147335428E-3</v>
      </c>
      <c r="AN75" s="187">
        <v>6.5623807706982062E-2</v>
      </c>
      <c r="AO75" s="187">
        <v>3.7184618683439356E-2</v>
      </c>
      <c r="AP75" s="187">
        <v>3.6163198021842161E-2</v>
      </c>
      <c r="AQ75" s="187">
        <v>4.3439848688467474E-2</v>
      </c>
      <c r="AR75" s="187">
        <v>2.9946960424316604E-2</v>
      </c>
      <c r="AS75" s="187">
        <v>7.3492094475893027E-2</v>
      </c>
      <c r="AT75" s="187">
        <v>3.7229597994615171E-2</v>
      </c>
      <c r="AU75" s="187">
        <v>1.9463172624348046E-2</v>
      </c>
      <c r="AV75" s="187">
        <v>4.4744586872890388E-2</v>
      </c>
      <c r="AW75" s="187">
        <v>1.9116607773851591E-2</v>
      </c>
      <c r="AX75" s="187">
        <v>5.1235698627668837E-2</v>
      </c>
      <c r="AY75" s="187">
        <v>4.0153904949443257E-2</v>
      </c>
      <c r="AZ75" s="187">
        <v>2.2509378907878283E-2</v>
      </c>
      <c r="BA75" s="187">
        <v>4.4156341195043775E-2</v>
      </c>
      <c r="BB75" s="187">
        <v>3.0221366698748798E-2</v>
      </c>
      <c r="BC75" s="187">
        <v>2.5620248337662956E-3</v>
      </c>
      <c r="BD75" s="187">
        <v>1.3123842303700686E-2</v>
      </c>
      <c r="BE75" s="187">
        <v>1.4551455145514551E-2</v>
      </c>
      <c r="BF75" s="187">
        <v>1.6673742714886718E-2</v>
      </c>
      <c r="BG75" s="187">
        <v>3.828636493025904E-2</v>
      </c>
      <c r="BH75" s="187">
        <v>4.891356677472157E-2</v>
      </c>
      <c r="BI75" s="187">
        <v>2.9774909811493319E-2</v>
      </c>
      <c r="BJ75" s="187">
        <v>3.43123934685408E-2</v>
      </c>
      <c r="BK75" s="187">
        <v>9.1614572106057335E-2</v>
      </c>
      <c r="BL75" s="187">
        <v>8.1849082256968048E-2</v>
      </c>
      <c r="BM75" s="187">
        <v>0</v>
      </c>
      <c r="BN75" s="187">
        <v>1.8966593818295348E-2</v>
      </c>
      <c r="BO75" s="188">
        <v>3.4395524531451574E-2</v>
      </c>
    </row>
    <row r="76" spans="1:97" s="138" customFormat="1" ht="10.9" customHeight="1" x14ac:dyDescent="0.2">
      <c r="A76" s="175"/>
      <c r="B76" s="186" t="s">
        <v>349</v>
      </c>
      <c r="C76" s="187">
        <v>-0.40142370783039305</v>
      </c>
      <c r="D76" s="187">
        <v>-0.26949128116443294</v>
      </c>
      <c r="E76" s="187">
        <v>-1.9106772477229687E-2</v>
      </c>
      <c r="F76" s="187">
        <v>-1.5331544653123802E-4</v>
      </c>
      <c r="G76" s="187">
        <v>-5.954323001631321E-2</v>
      </c>
      <c r="H76" s="187">
        <v>-5.7516634712980711E-4</v>
      </c>
      <c r="I76" s="187">
        <v>-2.1978021978021978E-3</v>
      </c>
      <c r="J76" s="187">
        <v>0</v>
      </c>
      <c r="K76" s="187">
        <v>-1.6774640225508133E-2</v>
      </c>
      <c r="L76" s="187">
        <v>-1.3185132444655407E-5</v>
      </c>
      <c r="M76" s="187">
        <v>-2.3942264938263158E-4</v>
      </c>
      <c r="N76" s="187">
        <v>-3.3209952704092126E-2</v>
      </c>
      <c r="O76" s="187">
        <v>-1.2602923878339775E-4</v>
      </c>
      <c r="P76" s="187">
        <v>-1.697092009907348E-3</v>
      </c>
      <c r="Q76" s="187">
        <v>0</v>
      </c>
      <c r="R76" s="187">
        <v>0</v>
      </c>
      <c r="S76" s="187">
        <v>-7.8752559458182385E-5</v>
      </c>
      <c r="T76" s="187">
        <v>0</v>
      </c>
      <c r="U76" s="187">
        <v>0</v>
      </c>
      <c r="V76" s="187">
        <v>0</v>
      </c>
      <c r="W76" s="187">
        <v>0</v>
      </c>
      <c r="X76" s="187">
        <v>0</v>
      </c>
      <c r="Y76" s="187">
        <v>0</v>
      </c>
      <c r="Z76" s="187">
        <v>0</v>
      </c>
      <c r="AA76" s="187">
        <v>-7.0422535211267607E-3</v>
      </c>
      <c r="AB76" s="187">
        <v>0</v>
      </c>
      <c r="AC76" s="187">
        <v>0</v>
      </c>
      <c r="AD76" s="187">
        <v>0</v>
      </c>
      <c r="AE76" s="187">
        <v>0</v>
      </c>
      <c r="AF76" s="187">
        <v>0</v>
      </c>
      <c r="AG76" s="187">
        <v>0</v>
      </c>
      <c r="AH76" s="187">
        <v>0</v>
      </c>
      <c r="AI76" s="187">
        <v>0</v>
      </c>
      <c r="AJ76" s="187">
        <v>0</v>
      </c>
      <c r="AK76" s="187">
        <v>0</v>
      </c>
      <c r="AL76" s="187">
        <v>0</v>
      </c>
      <c r="AM76" s="187">
        <v>0</v>
      </c>
      <c r="AN76" s="187">
        <v>0</v>
      </c>
      <c r="AO76" s="187">
        <v>-1.786862983346437E-5</v>
      </c>
      <c r="AP76" s="187">
        <v>-5.1514527096641252E-5</v>
      </c>
      <c r="AQ76" s="187">
        <v>-2.2646956348613806E-3</v>
      </c>
      <c r="AR76" s="187">
        <v>-3.8392492860057116E-2</v>
      </c>
      <c r="AS76" s="187">
        <v>-1.9519812609798947E-4</v>
      </c>
      <c r="AT76" s="187">
        <v>-2.1446476650264598E-2</v>
      </c>
      <c r="AU76" s="187">
        <v>0</v>
      </c>
      <c r="AV76" s="187">
        <v>-5.7975856495015555E-4</v>
      </c>
      <c r="AW76" s="187">
        <v>-1.362190812720848E-2</v>
      </c>
      <c r="AX76" s="187">
        <v>-4.2641362121257622E-4</v>
      </c>
      <c r="AY76" s="187">
        <v>-3.5431821273343221E-3</v>
      </c>
      <c r="AZ76" s="187">
        <v>0</v>
      </c>
      <c r="BA76" s="187">
        <v>0</v>
      </c>
      <c r="BB76" s="187">
        <v>0</v>
      </c>
      <c r="BC76" s="187">
        <v>0</v>
      </c>
      <c r="BD76" s="187">
        <v>-1.5895744932410243E-3</v>
      </c>
      <c r="BE76" s="187">
        <v>-1.1334466780011335E-2</v>
      </c>
      <c r="BF76" s="187">
        <v>-5.28773785171176E-3</v>
      </c>
      <c r="BG76" s="187">
        <v>-4.1061770566467405E-2</v>
      </c>
      <c r="BH76" s="187">
        <v>-4.011939532047373E-5</v>
      </c>
      <c r="BI76" s="187">
        <v>0</v>
      </c>
      <c r="BJ76" s="187">
        <v>0</v>
      </c>
      <c r="BK76" s="187">
        <v>0</v>
      </c>
      <c r="BL76" s="187">
        <v>0</v>
      </c>
      <c r="BM76" s="187">
        <v>0</v>
      </c>
      <c r="BN76" s="187">
        <v>-4.995316890415236E-3</v>
      </c>
      <c r="BO76" s="188">
        <v>-1.0931606449473255E-2</v>
      </c>
    </row>
    <row r="77" spans="1:97" s="138" customFormat="1" ht="10.9" customHeight="1" x14ac:dyDescent="0.2">
      <c r="A77" s="199"/>
      <c r="B77" s="200" t="s">
        <v>326</v>
      </c>
      <c r="C77" s="201">
        <v>0.48715567935623644</v>
      </c>
      <c r="D77" s="201">
        <v>0.47038478166882836</v>
      </c>
      <c r="E77" s="201">
        <v>0.32392460997384798</v>
      </c>
      <c r="F77" s="201">
        <v>0.62775009582215413</v>
      </c>
      <c r="G77" s="201">
        <v>0.63468597063621535</v>
      </c>
      <c r="H77" s="201">
        <v>0.6062253298748167</v>
      </c>
      <c r="I77" s="201">
        <v>0.66568986568986566</v>
      </c>
      <c r="J77" s="201">
        <v>0.56592219020172907</v>
      </c>
      <c r="K77" s="201">
        <v>0.24266851293210029</v>
      </c>
      <c r="L77" s="201">
        <v>0.39027332779557772</v>
      </c>
      <c r="M77" s="201">
        <v>0.13636830044122175</v>
      </c>
      <c r="N77" s="201">
        <v>0.33749742957022416</v>
      </c>
      <c r="O77" s="201">
        <v>0.57120651991261973</v>
      </c>
      <c r="P77" s="201">
        <v>0.20002752041097147</v>
      </c>
      <c r="Q77" s="201">
        <v>0.42465753424657532</v>
      </c>
      <c r="R77" s="201">
        <v>0.45965770171149145</v>
      </c>
      <c r="S77" s="201">
        <v>0.3694282564183336</v>
      </c>
      <c r="T77" s="201">
        <v>0.44008483563096501</v>
      </c>
      <c r="U77" s="201">
        <v>0.31558835502212651</v>
      </c>
      <c r="V77" s="201">
        <v>0.48527306967984934</v>
      </c>
      <c r="W77" s="201">
        <v>0.60965058236272873</v>
      </c>
      <c r="X77" s="201">
        <v>0.34035351635953365</v>
      </c>
      <c r="Y77" s="201">
        <v>0.28991279557269828</v>
      </c>
      <c r="Z77" s="201">
        <v>0.49263471937348496</v>
      </c>
      <c r="AA77" s="201">
        <v>0.34741784037558687</v>
      </c>
      <c r="AB77" s="201">
        <v>0.42404875148632581</v>
      </c>
      <c r="AC77" s="201">
        <v>0</v>
      </c>
      <c r="AD77" s="201">
        <v>0</v>
      </c>
      <c r="AE77" s="201">
        <v>0.51845044535557749</v>
      </c>
      <c r="AF77" s="201">
        <v>0</v>
      </c>
      <c r="AG77" s="201">
        <v>0.30376940133037694</v>
      </c>
      <c r="AH77" s="201">
        <v>0</v>
      </c>
      <c r="AI77" s="201">
        <v>0.4422144171266098</v>
      </c>
      <c r="AJ77" s="201">
        <v>0.46154832916426142</v>
      </c>
      <c r="AK77" s="201">
        <v>0.291866028708134</v>
      </c>
      <c r="AL77" s="201">
        <v>0.3081520073551946</v>
      </c>
      <c r="AM77" s="201">
        <v>0.45768025078369906</v>
      </c>
      <c r="AN77" s="201">
        <v>0.35062953071346814</v>
      </c>
      <c r="AO77" s="201">
        <v>0.47310771210063612</v>
      </c>
      <c r="AP77" s="201">
        <v>0.47419122192458274</v>
      </c>
      <c r="AQ77" s="201">
        <v>0.50451694788711365</v>
      </c>
      <c r="AR77" s="201">
        <v>0.50322317421460627</v>
      </c>
      <c r="AS77" s="201">
        <v>0.56217060316220968</v>
      </c>
      <c r="AT77" s="201">
        <v>0.51657227741156808</v>
      </c>
      <c r="AU77" s="201">
        <v>0.70519017936649286</v>
      </c>
      <c r="AV77" s="201">
        <v>0.7334781092009649</v>
      </c>
      <c r="AW77" s="201">
        <v>0.72667844522968195</v>
      </c>
      <c r="AX77" s="201">
        <v>0.81668418365814843</v>
      </c>
      <c r="AY77" s="201">
        <v>0.55198502406384209</v>
      </c>
      <c r="AZ77" s="201">
        <v>0.81263026260942062</v>
      </c>
      <c r="BA77" s="201">
        <v>0.55836482801511744</v>
      </c>
      <c r="BB77" s="201">
        <v>0.58787295476419632</v>
      </c>
      <c r="BC77" s="201">
        <v>0.73669534545627879</v>
      </c>
      <c r="BD77" s="201">
        <v>0.77422787404264259</v>
      </c>
      <c r="BE77" s="201">
        <v>0.61310297696436311</v>
      </c>
      <c r="BF77" s="201">
        <v>0.79215716546373849</v>
      </c>
      <c r="BG77" s="201">
        <v>0.61670936521491604</v>
      </c>
      <c r="BH77" s="201">
        <v>0.63833167506499344</v>
      </c>
      <c r="BI77" s="201">
        <v>0.46908185559676846</v>
      </c>
      <c r="BJ77" s="201">
        <v>0.38237691756626563</v>
      </c>
      <c r="BK77" s="201">
        <v>0.69336063806854931</v>
      </c>
      <c r="BL77" s="201">
        <v>0.68139587582143668</v>
      </c>
      <c r="BM77" s="201">
        <v>0</v>
      </c>
      <c r="BN77" s="201">
        <v>0.4751795192007493</v>
      </c>
      <c r="BO77" s="202">
        <v>0.54317738590363873</v>
      </c>
    </row>
    <row r="78" spans="1:97" s="138" customFormat="1" ht="10.9" customHeight="1" x14ac:dyDescent="0.2">
      <c r="A78" s="199"/>
      <c r="B78" s="200" t="s">
        <v>327</v>
      </c>
      <c r="C78" s="201">
        <v>1</v>
      </c>
      <c r="D78" s="201">
        <v>1</v>
      </c>
      <c r="E78" s="201">
        <v>1</v>
      </c>
      <c r="F78" s="201">
        <v>1</v>
      </c>
      <c r="G78" s="201">
        <v>1</v>
      </c>
      <c r="H78" s="201">
        <v>1</v>
      </c>
      <c r="I78" s="201">
        <v>1</v>
      </c>
      <c r="J78" s="201">
        <v>1</v>
      </c>
      <c r="K78" s="201">
        <v>1</v>
      </c>
      <c r="L78" s="201">
        <v>1</v>
      </c>
      <c r="M78" s="201">
        <v>1</v>
      </c>
      <c r="N78" s="201">
        <v>1</v>
      </c>
      <c r="O78" s="201">
        <v>1</v>
      </c>
      <c r="P78" s="201">
        <v>1</v>
      </c>
      <c r="Q78" s="201">
        <v>1</v>
      </c>
      <c r="R78" s="201">
        <v>1</v>
      </c>
      <c r="S78" s="201">
        <v>1</v>
      </c>
      <c r="T78" s="201">
        <v>1</v>
      </c>
      <c r="U78" s="201">
        <v>1</v>
      </c>
      <c r="V78" s="201">
        <v>1</v>
      </c>
      <c r="W78" s="201">
        <v>1</v>
      </c>
      <c r="X78" s="201">
        <v>1</v>
      </c>
      <c r="Y78" s="201">
        <v>1</v>
      </c>
      <c r="Z78" s="201">
        <v>1</v>
      </c>
      <c r="AA78" s="201">
        <v>1</v>
      </c>
      <c r="AB78" s="201">
        <v>1</v>
      </c>
      <c r="AC78" s="201">
        <v>0</v>
      </c>
      <c r="AD78" s="201">
        <v>0</v>
      </c>
      <c r="AE78" s="201">
        <v>1</v>
      </c>
      <c r="AF78" s="201">
        <v>0</v>
      </c>
      <c r="AG78" s="201">
        <v>1</v>
      </c>
      <c r="AH78" s="201">
        <v>0</v>
      </c>
      <c r="AI78" s="201">
        <v>1</v>
      </c>
      <c r="AJ78" s="201">
        <v>1</v>
      </c>
      <c r="AK78" s="201">
        <v>1</v>
      </c>
      <c r="AL78" s="201">
        <v>1</v>
      </c>
      <c r="AM78" s="201">
        <v>1</v>
      </c>
      <c r="AN78" s="201">
        <v>1</v>
      </c>
      <c r="AO78" s="201">
        <v>1</v>
      </c>
      <c r="AP78" s="201">
        <v>1</v>
      </c>
      <c r="AQ78" s="201">
        <v>1</v>
      </c>
      <c r="AR78" s="201">
        <v>1</v>
      </c>
      <c r="AS78" s="201">
        <v>1</v>
      </c>
      <c r="AT78" s="201">
        <v>1</v>
      </c>
      <c r="AU78" s="201">
        <v>1</v>
      </c>
      <c r="AV78" s="201">
        <v>1</v>
      </c>
      <c r="AW78" s="201">
        <v>1</v>
      </c>
      <c r="AX78" s="201">
        <v>1</v>
      </c>
      <c r="AY78" s="201">
        <v>1</v>
      </c>
      <c r="AZ78" s="201">
        <v>1</v>
      </c>
      <c r="BA78" s="201">
        <v>1</v>
      </c>
      <c r="BB78" s="201">
        <v>1</v>
      </c>
      <c r="BC78" s="201">
        <v>1</v>
      </c>
      <c r="BD78" s="201">
        <v>1</v>
      </c>
      <c r="BE78" s="201">
        <v>1</v>
      </c>
      <c r="BF78" s="201">
        <v>1</v>
      </c>
      <c r="BG78" s="201">
        <v>1</v>
      </c>
      <c r="BH78" s="201">
        <v>1</v>
      </c>
      <c r="BI78" s="201">
        <v>1</v>
      </c>
      <c r="BJ78" s="201">
        <v>1</v>
      </c>
      <c r="BK78" s="201">
        <v>1</v>
      </c>
      <c r="BL78" s="201">
        <v>1</v>
      </c>
      <c r="BM78" s="201">
        <v>1</v>
      </c>
      <c r="BN78" s="201">
        <v>1</v>
      </c>
      <c r="BO78" s="202">
        <v>1</v>
      </c>
    </row>
    <row r="79" spans="1:97" s="138" customFormat="1" ht="10.9" customHeight="1" x14ac:dyDescent="0.2">
      <c r="A79" s="136"/>
      <c r="C79" s="142"/>
      <c r="BP79" s="139"/>
      <c r="CS79" s="139"/>
    </row>
    <row r="80" spans="1:97" s="138" customFormat="1" ht="10.9" customHeight="1" x14ac:dyDescent="0.2">
      <c r="A80" s="136"/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  <c r="BA80" s="144"/>
      <c r="BB80" s="144"/>
      <c r="BC80" s="144"/>
      <c r="BD80" s="144"/>
      <c r="BE80" s="144"/>
      <c r="BF80" s="144"/>
      <c r="BG80" s="144"/>
      <c r="BH80" s="144"/>
      <c r="BI80" s="144"/>
      <c r="BJ80" s="144"/>
      <c r="BK80" s="144"/>
      <c r="BL80" s="144"/>
      <c r="BM80" s="144"/>
      <c r="BN80" s="144"/>
      <c r="BO80" s="144"/>
      <c r="BP80" s="144"/>
      <c r="BQ80" s="144"/>
      <c r="BR80" s="144"/>
      <c r="BS80" s="144"/>
      <c r="BT80" s="144"/>
      <c r="BU80" s="144"/>
      <c r="BV80" s="144"/>
      <c r="BW80" s="144"/>
      <c r="BX80" s="144"/>
      <c r="BY80" s="144"/>
      <c r="BZ80" s="144"/>
      <c r="CA80" s="144"/>
      <c r="CB80" s="144"/>
      <c r="CC80" s="144"/>
      <c r="CD80" s="144"/>
      <c r="CE80" s="144"/>
      <c r="CF80" s="144"/>
      <c r="CG80" s="144"/>
      <c r="CH80" s="144"/>
      <c r="CI80" s="144"/>
      <c r="CJ80" s="144"/>
      <c r="CK80" s="144"/>
      <c r="CL80" s="144"/>
      <c r="CM80" s="144"/>
      <c r="CN80" s="144"/>
      <c r="CO80" s="144"/>
      <c r="CP80" s="145"/>
      <c r="CQ80" s="145"/>
      <c r="CR80" s="145"/>
    </row>
    <row r="81" spans="1:97" s="138" customFormat="1" ht="10.9" customHeight="1" x14ac:dyDescent="0.2">
      <c r="A81" s="136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  <c r="AG81" s="144"/>
      <c r="AH81" s="144"/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44"/>
      <c r="AU81" s="144"/>
      <c r="AV81" s="144"/>
      <c r="AW81" s="144"/>
      <c r="AX81" s="144"/>
      <c r="AY81" s="144"/>
      <c r="AZ81" s="144"/>
      <c r="BA81" s="144"/>
      <c r="BB81" s="144"/>
      <c r="BC81" s="144"/>
      <c r="BD81" s="144"/>
      <c r="BE81" s="144"/>
      <c r="BF81" s="144"/>
      <c r="BG81" s="144"/>
      <c r="BH81" s="144"/>
      <c r="BI81" s="144"/>
      <c r="BJ81" s="144"/>
      <c r="BK81" s="144"/>
      <c r="BL81" s="144"/>
      <c r="BM81" s="144"/>
      <c r="BN81" s="144"/>
      <c r="BO81" s="144"/>
      <c r="BP81" s="143"/>
      <c r="BQ81" s="144"/>
      <c r="BR81" s="144"/>
      <c r="BS81" s="144"/>
      <c r="BT81" s="144"/>
      <c r="BU81" s="144"/>
      <c r="BV81" s="144"/>
      <c r="BW81" s="144"/>
      <c r="BX81" s="144"/>
      <c r="BY81" s="144"/>
      <c r="BZ81" s="144"/>
      <c r="CA81" s="144"/>
      <c r="CB81" s="144"/>
      <c r="CC81" s="144"/>
      <c r="CD81" s="144"/>
      <c r="CE81" s="144"/>
      <c r="CF81" s="144"/>
      <c r="CG81" s="144"/>
      <c r="CH81" s="144"/>
      <c r="CI81" s="144"/>
      <c r="CJ81" s="144"/>
      <c r="CK81" s="144"/>
      <c r="CL81" s="144"/>
      <c r="CM81" s="144"/>
      <c r="CN81" s="144"/>
      <c r="CO81" s="144"/>
      <c r="CP81" s="144"/>
      <c r="CQ81" s="144"/>
      <c r="CR81" s="144"/>
      <c r="CS81" s="145"/>
    </row>
    <row r="82" spans="1:97" s="138" customFormat="1" ht="10.9" customHeight="1" x14ac:dyDescent="0.2">
      <c r="A82" s="136"/>
      <c r="BP82" s="139"/>
      <c r="CS82" s="139"/>
    </row>
    <row r="83" spans="1:97" s="138" customFormat="1" ht="10.9" customHeight="1" x14ac:dyDescent="0.2">
      <c r="A83" s="136"/>
      <c r="BP83" s="139"/>
      <c r="CS83" s="139"/>
    </row>
    <row r="84" spans="1:97" s="138" customFormat="1" ht="10.9" customHeight="1" x14ac:dyDescent="0.2">
      <c r="A84" s="136"/>
      <c r="BP84" s="139"/>
      <c r="CS84" s="139"/>
    </row>
    <row r="85" spans="1:97" s="138" customFormat="1" ht="10.9" customHeight="1" x14ac:dyDescent="0.2">
      <c r="A85" s="136"/>
      <c r="BP85" s="139"/>
      <c r="CS85" s="139"/>
    </row>
    <row r="86" spans="1:97" s="138" customFormat="1" ht="10.9" customHeight="1" x14ac:dyDescent="0.2">
      <c r="A86" s="136"/>
      <c r="BP86" s="139"/>
      <c r="CS86" s="139"/>
    </row>
    <row r="87" spans="1:97" s="138" customFormat="1" ht="10.9" customHeight="1" x14ac:dyDescent="0.2">
      <c r="A87" s="136"/>
      <c r="BP87" s="139"/>
      <c r="CS87" s="139"/>
    </row>
    <row r="88" spans="1:97" s="138" customFormat="1" ht="10.9" customHeight="1" x14ac:dyDescent="0.2">
      <c r="A88" s="136"/>
      <c r="BP88" s="139"/>
      <c r="CS88" s="139"/>
    </row>
    <row r="89" spans="1:97" s="138" customFormat="1" ht="10.9" customHeight="1" x14ac:dyDescent="0.2">
      <c r="A89" s="136"/>
      <c r="BP89" s="139"/>
      <c r="CS89" s="139"/>
    </row>
    <row r="90" spans="1:97" s="138" customFormat="1" ht="6.75" customHeight="1" x14ac:dyDescent="0.2">
      <c r="A90" s="136"/>
      <c r="BP90" s="139"/>
      <c r="CS90" s="139"/>
    </row>
  </sheetData>
  <phoneticPr fontId="4"/>
  <pageMargins left="0.78740157480314965" right="0.78740157480314965" top="0.98425196850393704" bottom="0.82677165354330717" header="0.51181102362204722" footer="0.19685039370078741"/>
  <pageSetup paperSize="9" scale="5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81"/>
  <sheetViews>
    <sheetView view="pageBreakPreview" zoomScale="115" zoomScaleNormal="100" zoomScaleSheetLayoutView="115" workbookViewId="0">
      <pane xSplit="3" ySplit="1" topLeftCell="D2" activePane="bottomRight" state="frozen"/>
      <selection activeCell="AQ35" sqref="AQ35"/>
      <selection pane="topRight" activeCell="AQ35" sqref="AQ35"/>
      <selection pane="bottomLeft" activeCell="AQ35" sqref="AQ35"/>
      <selection pane="bottomRight" activeCell="AY58" sqref="AY58"/>
    </sheetView>
  </sheetViews>
  <sheetFormatPr defaultColWidth="7.90625" defaultRowHeight="10.9" customHeight="1" x14ac:dyDescent="0.15"/>
  <cols>
    <col min="1" max="1" width="3.26953125" style="146" customWidth="1"/>
    <col min="2" max="2" width="16" style="147" customWidth="1"/>
    <col min="3" max="67" width="8.453125" style="147" customWidth="1"/>
    <col min="68" max="68" width="8.453125" style="148" customWidth="1"/>
    <col min="69" max="96" width="8.453125" style="147" customWidth="1"/>
    <col min="97" max="97" width="7.26953125" style="148" customWidth="1"/>
    <col min="98" max="255" width="7.90625" style="147"/>
    <col min="256" max="256" width="3.26953125" style="147" customWidth="1"/>
    <col min="257" max="257" width="16" style="147" customWidth="1"/>
    <col min="258" max="352" width="8.453125" style="147" customWidth="1"/>
    <col min="353" max="353" width="7.26953125" style="147" customWidth="1"/>
    <col min="354" max="511" width="7.90625" style="147"/>
    <col min="512" max="512" width="3.26953125" style="147" customWidth="1"/>
    <col min="513" max="513" width="16" style="147" customWidth="1"/>
    <col min="514" max="608" width="8.453125" style="147" customWidth="1"/>
    <col min="609" max="609" width="7.26953125" style="147" customWidth="1"/>
    <col min="610" max="767" width="7.90625" style="147"/>
    <col min="768" max="768" width="3.26953125" style="147" customWidth="1"/>
    <col min="769" max="769" width="16" style="147" customWidth="1"/>
    <col min="770" max="864" width="8.453125" style="147" customWidth="1"/>
    <col min="865" max="865" width="7.26953125" style="147" customWidth="1"/>
    <col min="866" max="1023" width="7.90625" style="147"/>
    <col min="1024" max="1024" width="3.26953125" style="147" customWidth="1"/>
    <col min="1025" max="1025" width="16" style="147" customWidth="1"/>
    <col min="1026" max="1120" width="8.453125" style="147" customWidth="1"/>
    <col min="1121" max="1121" width="7.26953125" style="147" customWidth="1"/>
    <col min="1122" max="1279" width="7.90625" style="147"/>
    <col min="1280" max="1280" width="3.26953125" style="147" customWidth="1"/>
    <col min="1281" max="1281" width="16" style="147" customWidth="1"/>
    <col min="1282" max="1376" width="8.453125" style="147" customWidth="1"/>
    <col min="1377" max="1377" width="7.26953125" style="147" customWidth="1"/>
    <col min="1378" max="1535" width="7.90625" style="147"/>
    <col min="1536" max="1536" width="3.26953125" style="147" customWidth="1"/>
    <col min="1537" max="1537" width="16" style="147" customWidth="1"/>
    <col min="1538" max="1632" width="8.453125" style="147" customWidth="1"/>
    <col min="1633" max="1633" width="7.26953125" style="147" customWidth="1"/>
    <col min="1634" max="1791" width="7.90625" style="147"/>
    <col min="1792" max="1792" width="3.26953125" style="147" customWidth="1"/>
    <col min="1793" max="1793" width="16" style="147" customWidth="1"/>
    <col min="1794" max="1888" width="8.453125" style="147" customWidth="1"/>
    <col min="1889" max="1889" width="7.26953125" style="147" customWidth="1"/>
    <col min="1890" max="2047" width="7.90625" style="147"/>
    <col min="2048" max="2048" width="3.26953125" style="147" customWidth="1"/>
    <col min="2049" max="2049" width="16" style="147" customWidth="1"/>
    <col min="2050" max="2144" width="8.453125" style="147" customWidth="1"/>
    <col min="2145" max="2145" width="7.26953125" style="147" customWidth="1"/>
    <col min="2146" max="2303" width="7.90625" style="147"/>
    <col min="2304" max="2304" width="3.26953125" style="147" customWidth="1"/>
    <col min="2305" max="2305" width="16" style="147" customWidth="1"/>
    <col min="2306" max="2400" width="8.453125" style="147" customWidth="1"/>
    <col min="2401" max="2401" width="7.26953125" style="147" customWidth="1"/>
    <col min="2402" max="2559" width="7.90625" style="147"/>
    <col min="2560" max="2560" width="3.26953125" style="147" customWidth="1"/>
    <col min="2561" max="2561" width="16" style="147" customWidth="1"/>
    <col min="2562" max="2656" width="8.453125" style="147" customWidth="1"/>
    <col min="2657" max="2657" width="7.26953125" style="147" customWidth="1"/>
    <col min="2658" max="2815" width="7.90625" style="147"/>
    <col min="2816" max="2816" width="3.26953125" style="147" customWidth="1"/>
    <col min="2817" max="2817" width="16" style="147" customWidth="1"/>
    <col min="2818" max="2912" width="8.453125" style="147" customWidth="1"/>
    <col min="2913" max="2913" width="7.26953125" style="147" customWidth="1"/>
    <col min="2914" max="3071" width="7.90625" style="147"/>
    <col min="3072" max="3072" width="3.26953125" style="147" customWidth="1"/>
    <col min="3073" max="3073" width="16" style="147" customWidth="1"/>
    <col min="3074" max="3168" width="8.453125" style="147" customWidth="1"/>
    <col min="3169" max="3169" width="7.26953125" style="147" customWidth="1"/>
    <col min="3170" max="3327" width="7.90625" style="147"/>
    <col min="3328" max="3328" width="3.26953125" style="147" customWidth="1"/>
    <col min="3329" max="3329" width="16" style="147" customWidth="1"/>
    <col min="3330" max="3424" width="8.453125" style="147" customWidth="1"/>
    <col min="3425" max="3425" width="7.26953125" style="147" customWidth="1"/>
    <col min="3426" max="3583" width="7.90625" style="147"/>
    <col min="3584" max="3584" width="3.26953125" style="147" customWidth="1"/>
    <col min="3585" max="3585" width="16" style="147" customWidth="1"/>
    <col min="3586" max="3680" width="8.453125" style="147" customWidth="1"/>
    <col min="3681" max="3681" width="7.26953125" style="147" customWidth="1"/>
    <col min="3682" max="3839" width="7.90625" style="147"/>
    <col min="3840" max="3840" width="3.26953125" style="147" customWidth="1"/>
    <col min="3841" max="3841" width="16" style="147" customWidth="1"/>
    <col min="3842" max="3936" width="8.453125" style="147" customWidth="1"/>
    <col min="3937" max="3937" width="7.26953125" style="147" customWidth="1"/>
    <col min="3938" max="4095" width="7.90625" style="147"/>
    <col min="4096" max="4096" width="3.26953125" style="147" customWidth="1"/>
    <col min="4097" max="4097" width="16" style="147" customWidth="1"/>
    <col min="4098" max="4192" width="8.453125" style="147" customWidth="1"/>
    <col min="4193" max="4193" width="7.26953125" style="147" customWidth="1"/>
    <col min="4194" max="4351" width="7.90625" style="147"/>
    <col min="4352" max="4352" width="3.26953125" style="147" customWidth="1"/>
    <col min="4353" max="4353" width="16" style="147" customWidth="1"/>
    <col min="4354" max="4448" width="8.453125" style="147" customWidth="1"/>
    <col min="4449" max="4449" width="7.26953125" style="147" customWidth="1"/>
    <col min="4450" max="4607" width="7.90625" style="147"/>
    <col min="4608" max="4608" width="3.26953125" style="147" customWidth="1"/>
    <col min="4609" max="4609" width="16" style="147" customWidth="1"/>
    <col min="4610" max="4704" width="8.453125" style="147" customWidth="1"/>
    <col min="4705" max="4705" width="7.26953125" style="147" customWidth="1"/>
    <col min="4706" max="4863" width="7.90625" style="147"/>
    <col min="4864" max="4864" width="3.26953125" style="147" customWidth="1"/>
    <col min="4865" max="4865" width="16" style="147" customWidth="1"/>
    <col min="4866" max="4960" width="8.453125" style="147" customWidth="1"/>
    <col min="4961" max="4961" width="7.26953125" style="147" customWidth="1"/>
    <col min="4962" max="5119" width="7.90625" style="147"/>
    <col min="5120" max="5120" width="3.26953125" style="147" customWidth="1"/>
    <col min="5121" max="5121" width="16" style="147" customWidth="1"/>
    <col min="5122" max="5216" width="8.453125" style="147" customWidth="1"/>
    <col min="5217" max="5217" width="7.26953125" style="147" customWidth="1"/>
    <col min="5218" max="5375" width="7.90625" style="147"/>
    <col min="5376" max="5376" width="3.26953125" style="147" customWidth="1"/>
    <col min="5377" max="5377" width="16" style="147" customWidth="1"/>
    <col min="5378" max="5472" width="8.453125" style="147" customWidth="1"/>
    <col min="5473" max="5473" width="7.26953125" style="147" customWidth="1"/>
    <col min="5474" max="5631" width="7.90625" style="147"/>
    <col min="5632" max="5632" width="3.26953125" style="147" customWidth="1"/>
    <col min="5633" max="5633" width="16" style="147" customWidth="1"/>
    <col min="5634" max="5728" width="8.453125" style="147" customWidth="1"/>
    <col min="5729" max="5729" width="7.26953125" style="147" customWidth="1"/>
    <col min="5730" max="5887" width="7.90625" style="147"/>
    <col min="5888" max="5888" width="3.26953125" style="147" customWidth="1"/>
    <col min="5889" max="5889" width="16" style="147" customWidth="1"/>
    <col min="5890" max="5984" width="8.453125" style="147" customWidth="1"/>
    <col min="5985" max="5985" width="7.26953125" style="147" customWidth="1"/>
    <col min="5986" max="6143" width="7.90625" style="147"/>
    <col min="6144" max="6144" width="3.26953125" style="147" customWidth="1"/>
    <col min="6145" max="6145" width="16" style="147" customWidth="1"/>
    <col min="6146" max="6240" width="8.453125" style="147" customWidth="1"/>
    <col min="6241" max="6241" width="7.26953125" style="147" customWidth="1"/>
    <col min="6242" max="6399" width="7.90625" style="147"/>
    <col min="6400" max="6400" width="3.26953125" style="147" customWidth="1"/>
    <col min="6401" max="6401" width="16" style="147" customWidth="1"/>
    <col min="6402" max="6496" width="8.453125" style="147" customWidth="1"/>
    <col min="6497" max="6497" width="7.26953125" style="147" customWidth="1"/>
    <col min="6498" max="6655" width="7.90625" style="147"/>
    <col min="6656" max="6656" width="3.26953125" style="147" customWidth="1"/>
    <col min="6657" max="6657" width="16" style="147" customWidth="1"/>
    <col min="6658" max="6752" width="8.453125" style="147" customWidth="1"/>
    <col min="6753" max="6753" width="7.26953125" style="147" customWidth="1"/>
    <col min="6754" max="6911" width="7.90625" style="147"/>
    <col min="6912" max="6912" width="3.26953125" style="147" customWidth="1"/>
    <col min="6913" max="6913" width="16" style="147" customWidth="1"/>
    <col min="6914" max="7008" width="8.453125" style="147" customWidth="1"/>
    <col min="7009" max="7009" width="7.26953125" style="147" customWidth="1"/>
    <col min="7010" max="7167" width="7.90625" style="147"/>
    <col min="7168" max="7168" width="3.26953125" style="147" customWidth="1"/>
    <col min="7169" max="7169" width="16" style="147" customWidth="1"/>
    <col min="7170" max="7264" width="8.453125" style="147" customWidth="1"/>
    <col min="7265" max="7265" width="7.26953125" style="147" customWidth="1"/>
    <col min="7266" max="7423" width="7.90625" style="147"/>
    <col min="7424" max="7424" width="3.26953125" style="147" customWidth="1"/>
    <col min="7425" max="7425" width="16" style="147" customWidth="1"/>
    <col min="7426" max="7520" width="8.453125" style="147" customWidth="1"/>
    <col min="7521" max="7521" width="7.26953125" style="147" customWidth="1"/>
    <col min="7522" max="7679" width="7.90625" style="147"/>
    <col min="7680" max="7680" width="3.26953125" style="147" customWidth="1"/>
    <col min="7681" max="7681" width="16" style="147" customWidth="1"/>
    <col min="7682" max="7776" width="8.453125" style="147" customWidth="1"/>
    <col min="7777" max="7777" width="7.26953125" style="147" customWidth="1"/>
    <col min="7778" max="7935" width="7.90625" style="147"/>
    <col min="7936" max="7936" width="3.26953125" style="147" customWidth="1"/>
    <col min="7937" max="7937" width="16" style="147" customWidth="1"/>
    <col min="7938" max="8032" width="8.453125" style="147" customWidth="1"/>
    <col min="8033" max="8033" width="7.26953125" style="147" customWidth="1"/>
    <col min="8034" max="8191" width="7.90625" style="147"/>
    <col min="8192" max="8192" width="3.26953125" style="147" customWidth="1"/>
    <col min="8193" max="8193" width="16" style="147" customWidth="1"/>
    <col min="8194" max="8288" width="8.453125" style="147" customWidth="1"/>
    <col min="8289" max="8289" width="7.26953125" style="147" customWidth="1"/>
    <col min="8290" max="8447" width="7.90625" style="147"/>
    <col min="8448" max="8448" width="3.26953125" style="147" customWidth="1"/>
    <col min="8449" max="8449" width="16" style="147" customWidth="1"/>
    <col min="8450" max="8544" width="8.453125" style="147" customWidth="1"/>
    <col min="8545" max="8545" width="7.26953125" style="147" customWidth="1"/>
    <col min="8546" max="8703" width="7.90625" style="147"/>
    <col min="8704" max="8704" width="3.26953125" style="147" customWidth="1"/>
    <col min="8705" max="8705" width="16" style="147" customWidth="1"/>
    <col min="8706" max="8800" width="8.453125" style="147" customWidth="1"/>
    <col min="8801" max="8801" width="7.26953125" style="147" customWidth="1"/>
    <col min="8802" max="8959" width="7.90625" style="147"/>
    <col min="8960" max="8960" width="3.26953125" style="147" customWidth="1"/>
    <col min="8961" max="8961" width="16" style="147" customWidth="1"/>
    <col min="8962" max="9056" width="8.453125" style="147" customWidth="1"/>
    <col min="9057" max="9057" width="7.26953125" style="147" customWidth="1"/>
    <col min="9058" max="9215" width="7.90625" style="147"/>
    <col min="9216" max="9216" width="3.26953125" style="147" customWidth="1"/>
    <col min="9217" max="9217" width="16" style="147" customWidth="1"/>
    <col min="9218" max="9312" width="8.453125" style="147" customWidth="1"/>
    <col min="9313" max="9313" width="7.26953125" style="147" customWidth="1"/>
    <col min="9314" max="9471" width="7.90625" style="147"/>
    <col min="9472" max="9472" width="3.26953125" style="147" customWidth="1"/>
    <col min="9473" max="9473" width="16" style="147" customWidth="1"/>
    <col min="9474" max="9568" width="8.453125" style="147" customWidth="1"/>
    <col min="9569" max="9569" width="7.26953125" style="147" customWidth="1"/>
    <col min="9570" max="9727" width="7.90625" style="147"/>
    <col min="9728" max="9728" width="3.26953125" style="147" customWidth="1"/>
    <col min="9729" max="9729" width="16" style="147" customWidth="1"/>
    <col min="9730" max="9824" width="8.453125" style="147" customWidth="1"/>
    <col min="9825" max="9825" width="7.26953125" style="147" customWidth="1"/>
    <col min="9826" max="9983" width="7.90625" style="147"/>
    <col min="9984" max="9984" width="3.26953125" style="147" customWidth="1"/>
    <col min="9985" max="9985" width="16" style="147" customWidth="1"/>
    <col min="9986" max="10080" width="8.453125" style="147" customWidth="1"/>
    <col min="10081" max="10081" width="7.26953125" style="147" customWidth="1"/>
    <col min="10082" max="10239" width="7.90625" style="147"/>
    <col min="10240" max="10240" width="3.26953125" style="147" customWidth="1"/>
    <col min="10241" max="10241" width="16" style="147" customWidth="1"/>
    <col min="10242" max="10336" width="8.453125" style="147" customWidth="1"/>
    <col min="10337" max="10337" width="7.26953125" style="147" customWidth="1"/>
    <col min="10338" max="10495" width="7.90625" style="147"/>
    <col min="10496" max="10496" width="3.26953125" style="147" customWidth="1"/>
    <col min="10497" max="10497" width="16" style="147" customWidth="1"/>
    <col min="10498" max="10592" width="8.453125" style="147" customWidth="1"/>
    <col min="10593" max="10593" width="7.26953125" style="147" customWidth="1"/>
    <col min="10594" max="10751" width="7.90625" style="147"/>
    <col min="10752" max="10752" width="3.26953125" style="147" customWidth="1"/>
    <col min="10753" max="10753" width="16" style="147" customWidth="1"/>
    <col min="10754" max="10848" width="8.453125" style="147" customWidth="1"/>
    <col min="10849" max="10849" width="7.26953125" style="147" customWidth="1"/>
    <col min="10850" max="11007" width="7.90625" style="147"/>
    <col min="11008" max="11008" width="3.26953125" style="147" customWidth="1"/>
    <col min="11009" max="11009" width="16" style="147" customWidth="1"/>
    <col min="11010" max="11104" width="8.453125" style="147" customWidth="1"/>
    <col min="11105" max="11105" width="7.26953125" style="147" customWidth="1"/>
    <col min="11106" max="11263" width="7.90625" style="147"/>
    <col min="11264" max="11264" width="3.26953125" style="147" customWidth="1"/>
    <col min="11265" max="11265" width="16" style="147" customWidth="1"/>
    <col min="11266" max="11360" width="8.453125" style="147" customWidth="1"/>
    <col min="11361" max="11361" width="7.26953125" style="147" customWidth="1"/>
    <col min="11362" max="11519" width="7.90625" style="147"/>
    <col min="11520" max="11520" width="3.26953125" style="147" customWidth="1"/>
    <col min="11521" max="11521" width="16" style="147" customWidth="1"/>
    <col min="11522" max="11616" width="8.453125" style="147" customWidth="1"/>
    <col min="11617" max="11617" width="7.26953125" style="147" customWidth="1"/>
    <col min="11618" max="11775" width="7.90625" style="147"/>
    <col min="11776" max="11776" width="3.26953125" style="147" customWidth="1"/>
    <col min="11777" max="11777" width="16" style="147" customWidth="1"/>
    <col min="11778" max="11872" width="8.453125" style="147" customWidth="1"/>
    <col min="11873" max="11873" width="7.26953125" style="147" customWidth="1"/>
    <col min="11874" max="12031" width="7.90625" style="147"/>
    <col min="12032" max="12032" width="3.26953125" style="147" customWidth="1"/>
    <col min="12033" max="12033" width="16" style="147" customWidth="1"/>
    <col min="12034" max="12128" width="8.453125" style="147" customWidth="1"/>
    <col min="12129" max="12129" width="7.26953125" style="147" customWidth="1"/>
    <col min="12130" max="12287" width="7.90625" style="147"/>
    <col min="12288" max="12288" width="3.26953125" style="147" customWidth="1"/>
    <col min="12289" max="12289" width="16" style="147" customWidth="1"/>
    <col min="12290" max="12384" width="8.453125" style="147" customWidth="1"/>
    <col min="12385" max="12385" width="7.26953125" style="147" customWidth="1"/>
    <col min="12386" max="12543" width="7.90625" style="147"/>
    <col min="12544" max="12544" width="3.26953125" style="147" customWidth="1"/>
    <col min="12545" max="12545" width="16" style="147" customWidth="1"/>
    <col min="12546" max="12640" width="8.453125" style="147" customWidth="1"/>
    <col min="12641" max="12641" width="7.26953125" style="147" customWidth="1"/>
    <col min="12642" max="12799" width="7.90625" style="147"/>
    <col min="12800" max="12800" width="3.26953125" style="147" customWidth="1"/>
    <col min="12801" max="12801" width="16" style="147" customWidth="1"/>
    <col min="12802" max="12896" width="8.453125" style="147" customWidth="1"/>
    <col min="12897" max="12897" width="7.26953125" style="147" customWidth="1"/>
    <col min="12898" max="13055" width="7.90625" style="147"/>
    <col min="13056" max="13056" width="3.26953125" style="147" customWidth="1"/>
    <col min="13057" max="13057" width="16" style="147" customWidth="1"/>
    <col min="13058" max="13152" width="8.453125" style="147" customWidth="1"/>
    <col min="13153" max="13153" width="7.26953125" style="147" customWidth="1"/>
    <col min="13154" max="13311" width="7.90625" style="147"/>
    <col min="13312" max="13312" width="3.26953125" style="147" customWidth="1"/>
    <col min="13313" max="13313" width="16" style="147" customWidth="1"/>
    <col min="13314" max="13408" width="8.453125" style="147" customWidth="1"/>
    <col min="13409" max="13409" width="7.26953125" style="147" customWidth="1"/>
    <col min="13410" max="13567" width="7.90625" style="147"/>
    <col min="13568" max="13568" width="3.26953125" style="147" customWidth="1"/>
    <col min="13569" max="13569" width="16" style="147" customWidth="1"/>
    <col min="13570" max="13664" width="8.453125" style="147" customWidth="1"/>
    <col min="13665" max="13665" width="7.26953125" style="147" customWidth="1"/>
    <col min="13666" max="13823" width="7.90625" style="147"/>
    <col min="13824" max="13824" width="3.26953125" style="147" customWidth="1"/>
    <col min="13825" max="13825" width="16" style="147" customWidth="1"/>
    <col min="13826" max="13920" width="8.453125" style="147" customWidth="1"/>
    <col min="13921" max="13921" width="7.26953125" style="147" customWidth="1"/>
    <col min="13922" max="14079" width="7.90625" style="147"/>
    <col min="14080" max="14080" width="3.26953125" style="147" customWidth="1"/>
    <col min="14081" max="14081" width="16" style="147" customWidth="1"/>
    <col min="14082" max="14176" width="8.453125" style="147" customWidth="1"/>
    <col min="14177" max="14177" width="7.26953125" style="147" customWidth="1"/>
    <col min="14178" max="14335" width="7.90625" style="147"/>
    <col min="14336" max="14336" width="3.26953125" style="147" customWidth="1"/>
    <col min="14337" max="14337" width="16" style="147" customWidth="1"/>
    <col min="14338" max="14432" width="8.453125" style="147" customWidth="1"/>
    <col min="14433" max="14433" width="7.26953125" style="147" customWidth="1"/>
    <col min="14434" max="14591" width="7.90625" style="147"/>
    <col min="14592" max="14592" width="3.26953125" style="147" customWidth="1"/>
    <col min="14593" max="14593" width="16" style="147" customWidth="1"/>
    <col min="14594" max="14688" width="8.453125" style="147" customWidth="1"/>
    <col min="14689" max="14689" width="7.26953125" style="147" customWidth="1"/>
    <col min="14690" max="14847" width="7.90625" style="147"/>
    <col min="14848" max="14848" width="3.26953125" style="147" customWidth="1"/>
    <col min="14849" max="14849" width="16" style="147" customWidth="1"/>
    <col min="14850" max="14944" width="8.453125" style="147" customWidth="1"/>
    <col min="14945" max="14945" width="7.26953125" style="147" customWidth="1"/>
    <col min="14946" max="15103" width="7.90625" style="147"/>
    <col min="15104" max="15104" width="3.26953125" style="147" customWidth="1"/>
    <col min="15105" max="15105" width="16" style="147" customWidth="1"/>
    <col min="15106" max="15200" width="8.453125" style="147" customWidth="1"/>
    <col min="15201" max="15201" width="7.26953125" style="147" customWidth="1"/>
    <col min="15202" max="15359" width="7.90625" style="147"/>
    <col min="15360" max="15360" width="3.26953125" style="147" customWidth="1"/>
    <col min="15361" max="15361" width="16" style="147" customWidth="1"/>
    <col min="15362" max="15456" width="8.453125" style="147" customWidth="1"/>
    <col min="15457" max="15457" width="7.26953125" style="147" customWidth="1"/>
    <col min="15458" max="15615" width="7.90625" style="147"/>
    <col min="15616" max="15616" width="3.26953125" style="147" customWidth="1"/>
    <col min="15617" max="15617" width="16" style="147" customWidth="1"/>
    <col min="15618" max="15712" width="8.453125" style="147" customWidth="1"/>
    <col min="15713" max="15713" width="7.26953125" style="147" customWidth="1"/>
    <col min="15714" max="15871" width="7.90625" style="147"/>
    <col min="15872" max="15872" width="3.26953125" style="147" customWidth="1"/>
    <col min="15873" max="15873" width="16" style="147" customWidth="1"/>
    <col min="15874" max="15968" width="8.453125" style="147" customWidth="1"/>
    <col min="15969" max="15969" width="7.26953125" style="147" customWidth="1"/>
    <col min="15970" max="16127" width="7.90625" style="147"/>
    <col min="16128" max="16128" width="3.26953125" style="147" customWidth="1"/>
    <col min="16129" max="16129" width="16" style="147" customWidth="1"/>
    <col min="16130" max="16224" width="8.453125" style="147" customWidth="1"/>
    <col min="16225" max="16225" width="7.26953125" style="147" customWidth="1"/>
    <col min="16226" max="16384" width="7.90625" style="147"/>
  </cols>
  <sheetData>
    <row r="1" spans="1:97" s="138" customFormat="1" ht="16.5" x14ac:dyDescent="0.2">
      <c r="A1" s="204"/>
      <c r="B1" s="205" t="s">
        <v>595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  <c r="BB1" s="206"/>
      <c r="BC1" s="206"/>
      <c r="BD1" s="206"/>
      <c r="BE1" s="206"/>
      <c r="BF1" s="206"/>
      <c r="BG1" s="206"/>
      <c r="BH1" s="206"/>
      <c r="BI1" s="206"/>
      <c r="BJ1" s="206"/>
      <c r="BK1" s="206"/>
      <c r="BL1" s="206"/>
      <c r="BM1" s="206"/>
      <c r="BN1" s="206"/>
      <c r="BO1" s="206"/>
      <c r="BP1" s="150"/>
      <c r="BQ1" s="149"/>
      <c r="CS1" s="150"/>
    </row>
    <row r="2" spans="1:97" s="138" customFormat="1" ht="10.9" customHeight="1" x14ac:dyDescent="0.2">
      <c r="A2" s="204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206"/>
      <c r="AQ2" s="206"/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F2" s="206"/>
      <c r="BG2" s="206"/>
      <c r="BH2" s="206"/>
      <c r="BI2" s="206"/>
      <c r="BJ2" s="206"/>
      <c r="BK2" s="206"/>
      <c r="BL2" s="206"/>
      <c r="BM2" s="206"/>
      <c r="BN2" s="206"/>
      <c r="BO2" s="206"/>
      <c r="BP2" s="150"/>
      <c r="BQ2" s="150"/>
      <c r="CS2" s="150"/>
    </row>
    <row r="3" spans="1:97" s="138" customFormat="1" ht="10.9" customHeight="1" x14ac:dyDescent="0.2">
      <c r="A3" s="171"/>
      <c r="B3" s="172"/>
      <c r="C3" s="173" t="s">
        <v>234</v>
      </c>
      <c r="D3" s="173" t="s">
        <v>235</v>
      </c>
      <c r="E3" s="173" t="s">
        <v>236</v>
      </c>
      <c r="F3" s="173" t="s">
        <v>237</v>
      </c>
      <c r="G3" s="173" t="s">
        <v>238</v>
      </c>
      <c r="H3" s="173" t="s">
        <v>239</v>
      </c>
      <c r="I3" s="173" t="s">
        <v>240</v>
      </c>
      <c r="J3" s="173" t="s">
        <v>241</v>
      </c>
      <c r="K3" s="173" t="s">
        <v>242</v>
      </c>
      <c r="L3" s="173" t="s">
        <v>243</v>
      </c>
      <c r="M3" s="173" t="s">
        <v>244</v>
      </c>
      <c r="N3" s="173" t="s">
        <v>245</v>
      </c>
      <c r="O3" s="173" t="s">
        <v>246</v>
      </c>
      <c r="P3" s="173" t="s">
        <v>247</v>
      </c>
      <c r="Q3" s="173" t="s">
        <v>248</v>
      </c>
      <c r="R3" s="173" t="s">
        <v>249</v>
      </c>
      <c r="S3" s="173" t="s">
        <v>250</v>
      </c>
      <c r="T3" s="173" t="s">
        <v>251</v>
      </c>
      <c r="U3" s="173" t="s">
        <v>252</v>
      </c>
      <c r="V3" s="173" t="s">
        <v>253</v>
      </c>
      <c r="W3" s="173" t="s">
        <v>254</v>
      </c>
      <c r="X3" s="173" t="s">
        <v>255</v>
      </c>
      <c r="Y3" s="173" t="s">
        <v>256</v>
      </c>
      <c r="Z3" s="173" t="s">
        <v>257</v>
      </c>
      <c r="AA3" s="173" t="s">
        <v>258</v>
      </c>
      <c r="AB3" s="173" t="s">
        <v>259</v>
      </c>
      <c r="AC3" s="173" t="s">
        <v>260</v>
      </c>
      <c r="AD3" s="173" t="s">
        <v>261</v>
      </c>
      <c r="AE3" s="173" t="s">
        <v>262</v>
      </c>
      <c r="AF3" s="173" t="s">
        <v>263</v>
      </c>
      <c r="AG3" s="173" t="s">
        <v>264</v>
      </c>
      <c r="AH3" s="173" t="s">
        <v>265</v>
      </c>
      <c r="AI3" s="173" t="s">
        <v>266</v>
      </c>
      <c r="AJ3" s="173" t="s">
        <v>267</v>
      </c>
      <c r="AK3" s="173" t="s">
        <v>268</v>
      </c>
      <c r="AL3" s="173" t="s">
        <v>269</v>
      </c>
      <c r="AM3" s="173" t="s">
        <v>270</v>
      </c>
      <c r="AN3" s="173" t="s">
        <v>272</v>
      </c>
      <c r="AO3" s="173" t="s">
        <v>274</v>
      </c>
      <c r="AP3" s="173" t="s">
        <v>275</v>
      </c>
      <c r="AQ3" s="173" t="s">
        <v>276</v>
      </c>
      <c r="AR3" s="173" t="s">
        <v>277</v>
      </c>
      <c r="AS3" s="173" t="s">
        <v>278</v>
      </c>
      <c r="AT3" s="173" t="s">
        <v>279</v>
      </c>
      <c r="AU3" s="173" t="s">
        <v>280</v>
      </c>
      <c r="AV3" s="173" t="s">
        <v>281</v>
      </c>
      <c r="AW3" s="173" t="s">
        <v>282</v>
      </c>
      <c r="AX3" s="173" t="s">
        <v>283</v>
      </c>
      <c r="AY3" s="173" t="s">
        <v>284</v>
      </c>
      <c r="AZ3" s="173" t="s">
        <v>285</v>
      </c>
      <c r="BA3" s="173" t="s">
        <v>286</v>
      </c>
      <c r="BB3" s="173" t="s">
        <v>288</v>
      </c>
      <c r="BC3" s="173" t="s">
        <v>289</v>
      </c>
      <c r="BD3" s="173" t="s">
        <v>291</v>
      </c>
      <c r="BE3" s="173" t="s">
        <v>292</v>
      </c>
      <c r="BF3" s="173" t="s">
        <v>293</v>
      </c>
      <c r="BG3" s="173" t="s">
        <v>295</v>
      </c>
      <c r="BH3" s="173" t="s">
        <v>296</v>
      </c>
      <c r="BI3" s="173" t="s">
        <v>297</v>
      </c>
      <c r="BJ3" s="173" t="s">
        <v>298</v>
      </c>
      <c r="BK3" s="173" t="s">
        <v>299</v>
      </c>
      <c r="BL3" s="173" t="s">
        <v>300</v>
      </c>
      <c r="BM3" s="173" t="s">
        <v>301</v>
      </c>
      <c r="BN3" s="173" t="s">
        <v>459</v>
      </c>
      <c r="BO3" s="174"/>
      <c r="BP3" s="139"/>
      <c r="BQ3" s="139"/>
      <c r="BR3" s="139"/>
      <c r="BS3" s="139"/>
      <c r="BT3" s="140"/>
      <c r="BU3" s="139"/>
      <c r="BV3" s="139"/>
      <c r="BW3" s="139"/>
      <c r="BX3" s="139"/>
      <c r="BY3" s="139"/>
      <c r="BZ3" s="139"/>
      <c r="CA3" s="139"/>
      <c r="CB3" s="139"/>
      <c r="CC3" s="139"/>
      <c r="CD3" s="139"/>
      <c r="CE3" s="139"/>
      <c r="CF3" s="140"/>
      <c r="CG3" s="139"/>
      <c r="CH3" s="140"/>
      <c r="CI3" s="139"/>
      <c r="CJ3" s="139"/>
      <c r="CK3" s="139"/>
      <c r="CL3" s="139"/>
      <c r="CM3" s="139"/>
      <c r="CN3" s="139"/>
      <c r="CO3" s="139"/>
      <c r="CP3" s="140"/>
      <c r="CQ3" s="139"/>
      <c r="CR3" s="140"/>
    </row>
    <row r="4" spans="1:97" s="141" customFormat="1" ht="10.9" customHeight="1" x14ac:dyDescent="0.2">
      <c r="A4" s="175"/>
      <c r="B4" s="176"/>
      <c r="C4" s="177" t="s">
        <v>523</v>
      </c>
      <c r="D4" s="177" t="s">
        <v>524</v>
      </c>
      <c r="E4" s="177"/>
      <c r="F4" s="177" t="s">
        <v>525</v>
      </c>
      <c r="G4" s="177"/>
      <c r="H4" s="177"/>
      <c r="I4" s="177" t="s">
        <v>526</v>
      </c>
      <c r="J4" s="177" t="s">
        <v>527</v>
      </c>
      <c r="K4" s="177"/>
      <c r="L4" s="177" t="s">
        <v>304</v>
      </c>
      <c r="M4" s="177"/>
      <c r="N4" s="177" t="s">
        <v>305</v>
      </c>
      <c r="O4" s="177"/>
      <c r="P4" s="178" t="s">
        <v>528</v>
      </c>
      <c r="Q4" s="177" t="s">
        <v>529</v>
      </c>
      <c r="R4" s="177" t="s">
        <v>530</v>
      </c>
      <c r="S4" s="177" t="s">
        <v>531</v>
      </c>
      <c r="T4" s="177" t="s">
        <v>532</v>
      </c>
      <c r="U4" s="178" t="s">
        <v>533</v>
      </c>
      <c r="V4" s="177"/>
      <c r="W4" s="177" t="s">
        <v>534</v>
      </c>
      <c r="X4" s="177"/>
      <c r="Y4" s="177" t="s">
        <v>306</v>
      </c>
      <c r="Z4" s="177" t="s">
        <v>306</v>
      </c>
      <c r="AA4" s="177" t="s">
        <v>535</v>
      </c>
      <c r="AB4" s="177" t="s">
        <v>536</v>
      </c>
      <c r="AC4" s="177"/>
      <c r="AD4" s="177" t="s">
        <v>537</v>
      </c>
      <c r="AE4" s="177" t="s">
        <v>538</v>
      </c>
      <c r="AF4" s="177"/>
      <c r="AG4" s="177" t="s">
        <v>539</v>
      </c>
      <c r="AH4" s="177" t="s">
        <v>540</v>
      </c>
      <c r="AI4" s="177"/>
      <c r="AJ4" s="177"/>
      <c r="AK4" s="177"/>
      <c r="AL4" s="177"/>
      <c r="AM4" s="177" t="s">
        <v>527</v>
      </c>
      <c r="AN4" s="178" t="s">
        <v>541</v>
      </c>
      <c r="AO4" s="177"/>
      <c r="AP4" s="177"/>
      <c r="AQ4" s="178"/>
      <c r="AR4" s="177" t="s">
        <v>542</v>
      </c>
      <c r="AS4" s="177"/>
      <c r="AT4" s="177" t="s">
        <v>543</v>
      </c>
      <c r="AU4" s="177"/>
      <c r="AV4" s="177"/>
      <c r="AW4" s="177"/>
      <c r="AX4" s="177"/>
      <c r="AY4" s="178"/>
      <c r="AZ4" s="177" t="s">
        <v>544</v>
      </c>
      <c r="BA4" s="177"/>
      <c r="BB4" s="177" t="s">
        <v>545</v>
      </c>
      <c r="BC4" s="177"/>
      <c r="BD4" s="177"/>
      <c r="BE4" s="177" t="s">
        <v>546</v>
      </c>
      <c r="BF4" s="179"/>
      <c r="BG4" s="338" t="s">
        <v>547</v>
      </c>
      <c r="BH4" s="177" t="s">
        <v>548</v>
      </c>
      <c r="BI4" s="177"/>
      <c r="BJ4" s="177" t="s">
        <v>549</v>
      </c>
      <c r="BK4" s="178" t="s">
        <v>550</v>
      </c>
      <c r="BL4" s="338" t="s">
        <v>527</v>
      </c>
      <c r="BM4" s="177"/>
      <c r="BN4" s="178"/>
      <c r="BO4" s="18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</row>
    <row r="5" spans="1:97" s="141" customFormat="1" ht="10.9" customHeight="1" x14ac:dyDescent="0.2">
      <c r="A5" s="181"/>
      <c r="B5" s="182"/>
      <c r="C5" s="183" t="s">
        <v>551</v>
      </c>
      <c r="D5" s="183" t="s">
        <v>551</v>
      </c>
      <c r="E5" s="183" t="s">
        <v>552</v>
      </c>
      <c r="F5" s="183" t="s">
        <v>308</v>
      </c>
      <c r="G5" s="183" t="s">
        <v>553</v>
      </c>
      <c r="H5" s="183" t="s">
        <v>554</v>
      </c>
      <c r="I5" s="183" t="s">
        <v>555</v>
      </c>
      <c r="J5" s="183" t="s">
        <v>556</v>
      </c>
      <c r="K5" s="183" t="s">
        <v>557</v>
      </c>
      <c r="L5" s="183" t="s">
        <v>558</v>
      </c>
      <c r="M5" s="183" t="s">
        <v>1</v>
      </c>
      <c r="N5" s="183" t="s">
        <v>558</v>
      </c>
      <c r="O5" s="183" t="s">
        <v>309</v>
      </c>
      <c r="P5" s="184" t="s">
        <v>559</v>
      </c>
      <c r="Q5" s="183" t="s">
        <v>560</v>
      </c>
      <c r="R5" s="183" t="s">
        <v>561</v>
      </c>
      <c r="S5" s="183" t="s">
        <v>562</v>
      </c>
      <c r="T5" s="183" t="s">
        <v>563</v>
      </c>
      <c r="U5" s="184" t="s">
        <v>564</v>
      </c>
      <c r="V5" s="183" t="s">
        <v>2</v>
      </c>
      <c r="W5" s="183" t="s">
        <v>310</v>
      </c>
      <c r="X5" s="183" t="s">
        <v>3</v>
      </c>
      <c r="Y5" s="183" t="s">
        <v>565</v>
      </c>
      <c r="Z5" s="183" t="s">
        <v>566</v>
      </c>
      <c r="AA5" s="183" t="s">
        <v>567</v>
      </c>
      <c r="AB5" s="183" t="s">
        <v>568</v>
      </c>
      <c r="AC5" s="183" t="s">
        <v>4</v>
      </c>
      <c r="AD5" s="183" t="s">
        <v>569</v>
      </c>
      <c r="AE5" s="183" t="s">
        <v>311</v>
      </c>
      <c r="AF5" s="183" t="s">
        <v>5</v>
      </c>
      <c r="AG5" s="183" t="s">
        <v>312</v>
      </c>
      <c r="AH5" s="183" t="s">
        <v>570</v>
      </c>
      <c r="AI5" s="183" t="s">
        <v>37</v>
      </c>
      <c r="AJ5" s="183" t="s">
        <v>271</v>
      </c>
      <c r="AK5" s="183" t="s">
        <v>273</v>
      </c>
      <c r="AL5" s="183" t="s">
        <v>36</v>
      </c>
      <c r="AM5" s="183" t="s">
        <v>313</v>
      </c>
      <c r="AN5" s="184" t="s">
        <v>571</v>
      </c>
      <c r="AO5" s="183" t="s">
        <v>314</v>
      </c>
      <c r="AP5" s="183" t="s">
        <v>6</v>
      </c>
      <c r="AQ5" s="184" t="s">
        <v>572</v>
      </c>
      <c r="AR5" s="183" t="s">
        <v>573</v>
      </c>
      <c r="AS5" s="183" t="s">
        <v>315</v>
      </c>
      <c r="AT5" s="183" t="s">
        <v>574</v>
      </c>
      <c r="AU5" s="183" t="s">
        <v>316</v>
      </c>
      <c r="AV5" s="183" t="s">
        <v>317</v>
      </c>
      <c r="AW5" s="183" t="s">
        <v>7</v>
      </c>
      <c r="AX5" s="183" t="s">
        <v>287</v>
      </c>
      <c r="AY5" s="184" t="s">
        <v>318</v>
      </c>
      <c r="AZ5" s="183" t="s">
        <v>575</v>
      </c>
      <c r="BA5" s="183" t="s">
        <v>290</v>
      </c>
      <c r="BB5" s="183" t="s">
        <v>308</v>
      </c>
      <c r="BC5" s="183" t="s">
        <v>319</v>
      </c>
      <c r="BD5" s="183" t="s">
        <v>294</v>
      </c>
      <c r="BE5" s="183" t="s">
        <v>320</v>
      </c>
      <c r="BF5" s="184" t="s">
        <v>321</v>
      </c>
      <c r="BG5" s="339" t="s">
        <v>576</v>
      </c>
      <c r="BH5" s="183" t="s">
        <v>308</v>
      </c>
      <c r="BI5" s="183" t="s">
        <v>577</v>
      </c>
      <c r="BJ5" s="183" t="s">
        <v>308</v>
      </c>
      <c r="BK5" s="184" t="s">
        <v>308</v>
      </c>
      <c r="BL5" s="339" t="s">
        <v>578</v>
      </c>
      <c r="BM5" s="183" t="s">
        <v>579</v>
      </c>
      <c r="BN5" s="184" t="s">
        <v>580</v>
      </c>
      <c r="BO5" s="185" t="s">
        <v>328</v>
      </c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</row>
    <row r="6" spans="1:97" s="138" customFormat="1" ht="10.9" customHeight="1" x14ac:dyDescent="0.2">
      <c r="A6" s="175" t="s">
        <v>234</v>
      </c>
      <c r="B6" s="186" t="s">
        <v>460</v>
      </c>
      <c r="C6" s="187">
        <v>1.0009874613624699</v>
      </c>
      <c r="D6" s="187">
        <v>3.1814400471768319E-4</v>
      </c>
      <c r="E6" s="187">
        <v>7.3028470530545194E-4</v>
      </c>
      <c r="F6" s="187">
        <v>2.3871263784991424E-4</v>
      </c>
      <c r="G6" s="187">
        <v>7.0869138426078531E-5</v>
      </c>
      <c r="H6" s="187">
        <v>2.3520060615811607E-5</v>
      </c>
      <c r="I6" s="187">
        <v>4.5997529556926549E-7</v>
      </c>
      <c r="J6" s="187">
        <v>4.0281950449519955E-7</v>
      </c>
      <c r="K6" s="187">
        <v>3.8156560179329087E-4</v>
      </c>
      <c r="L6" s="187">
        <v>4.5199115302328393E-5</v>
      </c>
      <c r="M6" s="187">
        <v>1.7243317264085178E-2</v>
      </c>
      <c r="N6" s="187">
        <v>4.0082891808939213E-3</v>
      </c>
      <c r="O6" s="187">
        <v>8.5607055040335398E-4</v>
      </c>
      <c r="P6" s="187">
        <v>7.1592359258361507E-3</v>
      </c>
      <c r="Q6" s="187">
        <v>4.8690633593631504E-6</v>
      </c>
      <c r="R6" s="187">
        <v>2.8120658906762066E-6</v>
      </c>
      <c r="S6" s="187">
        <v>3.6219689974865342E-5</v>
      </c>
      <c r="T6" s="187">
        <v>2.7895178168679737E-6</v>
      </c>
      <c r="U6" s="187">
        <v>6.102609718998688E-6</v>
      </c>
      <c r="V6" s="187">
        <v>1.7315552797979933E-6</v>
      </c>
      <c r="W6" s="187">
        <v>6.9259567812868065E-7</v>
      </c>
      <c r="X6" s="187">
        <v>2.2362903215560179E-6</v>
      </c>
      <c r="Y6" s="187">
        <v>1.0074914135945E-6</v>
      </c>
      <c r="Z6" s="187">
        <v>1.310677079988828E-5</v>
      </c>
      <c r="AA6" s="187">
        <v>1.2618297184823763E-7</v>
      </c>
      <c r="AB6" s="187">
        <v>2.7081448817406268E-7</v>
      </c>
      <c r="AC6" s="187">
        <v>0</v>
      </c>
      <c r="AD6" s="187">
        <v>0</v>
      </c>
      <c r="AE6" s="187">
        <v>9.9863949626295881E-7</v>
      </c>
      <c r="AF6" s="187">
        <v>0</v>
      </c>
      <c r="AG6" s="187">
        <v>8.1092706357231489E-8</v>
      </c>
      <c r="AH6" s="187">
        <v>0</v>
      </c>
      <c r="AI6" s="187">
        <v>2.2701877145708801E-7</v>
      </c>
      <c r="AJ6" s="187">
        <v>2.4387868418588866E-7</v>
      </c>
      <c r="AK6" s="187">
        <v>1.6546057433332106E-7</v>
      </c>
      <c r="AL6" s="187">
        <v>1.2123187290585462E-7</v>
      </c>
      <c r="AM6" s="187">
        <v>7.6863953366413889E-5</v>
      </c>
      <c r="AN6" s="187">
        <v>2.170946269770356E-6</v>
      </c>
      <c r="AO6" s="187">
        <v>1.2686897857202488E-6</v>
      </c>
      <c r="AP6" s="187">
        <v>7.8500647642167491E-7</v>
      </c>
      <c r="AQ6" s="187">
        <v>1.4995339638581236E-6</v>
      </c>
      <c r="AR6" s="187">
        <v>5.9117740351648504E-7</v>
      </c>
      <c r="AS6" s="187">
        <v>2.8304278344188614E-7</v>
      </c>
      <c r="AT6" s="187">
        <v>5.4238546134070161E-7</v>
      </c>
      <c r="AU6" s="187">
        <v>4.0272972215045439E-7</v>
      </c>
      <c r="AV6" s="187">
        <v>3.2434815604929054E-7</v>
      </c>
      <c r="AW6" s="187">
        <v>3.701271020492463E-7</v>
      </c>
      <c r="AX6" s="187">
        <v>9.31492360785333E-8</v>
      </c>
      <c r="AY6" s="187">
        <v>6.7351261971005786E-6</v>
      </c>
      <c r="AZ6" s="187">
        <v>5.2415258825938336E-7</v>
      </c>
      <c r="BA6" s="187">
        <v>5.3880969967319898E-7</v>
      </c>
      <c r="BB6" s="187">
        <v>8.340339582487628E-7</v>
      </c>
      <c r="BC6" s="187">
        <v>3.8333838230332137E-6</v>
      </c>
      <c r="BD6" s="187">
        <v>6.7043506926382369E-5</v>
      </c>
      <c r="BE6" s="187">
        <v>4.2893962111459374E-5</v>
      </c>
      <c r="BF6" s="187">
        <v>2.5329967495079503E-4</v>
      </c>
      <c r="BG6" s="187">
        <v>4.2187525885434931E-5</v>
      </c>
      <c r="BH6" s="187">
        <v>3.4225486172816118E-7</v>
      </c>
      <c r="BI6" s="187">
        <v>6.0510415568821186E-4</v>
      </c>
      <c r="BJ6" s="187">
        <v>9.0065908186066988E-4</v>
      </c>
      <c r="BK6" s="187">
        <v>5.5533922336788191E-6</v>
      </c>
      <c r="BL6" s="187">
        <v>2.5352015622779258E-5</v>
      </c>
      <c r="BM6" s="187">
        <v>1.6189718082659149E-6</v>
      </c>
      <c r="BN6" s="187">
        <v>1.9280280278414477E-6</v>
      </c>
      <c r="BO6" s="188">
        <v>1.0341809774782893</v>
      </c>
      <c r="BP6" s="149"/>
      <c r="BQ6" s="149"/>
      <c r="BR6" s="149"/>
      <c r="BS6" s="149"/>
      <c r="BT6" s="151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51"/>
      <c r="CI6" s="149"/>
      <c r="CJ6" s="149"/>
      <c r="CK6" s="149"/>
      <c r="CL6" s="149"/>
      <c r="CM6" s="149"/>
      <c r="CN6" s="149"/>
      <c r="CO6" s="149"/>
      <c r="CP6" s="151"/>
      <c r="CQ6" s="149"/>
      <c r="CR6" s="151"/>
    </row>
    <row r="7" spans="1:97" s="138" customFormat="1" ht="10.9" customHeight="1" x14ac:dyDescent="0.2">
      <c r="A7" s="175" t="s">
        <v>235</v>
      </c>
      <c r="B7" s="186" t="s">
        <v>461</v>
      </c>
      <c r="C7" s="187">
        <v>8.1789800376138554E-3</v>
      </c>
      <c r="D7" s="187">
        <v>1.0321583161733459</v>
      </c>
      <c r="E7" s="187">
        <v>8.137060093560608E-2</v>
      </c>
      <c r="F7" s="187">
        <v>3.3479032694153977E-3</v>
      </c>
      <c r="G7" s="187">
        <v>4.7615394173035201E-6</v>
      </c>
      <c r="H7" s="187">
        <v>6.5533340855711072E-5</v>
      </c>
      <c r="I7" s="187">
        <v>5.0791562807494084E-6</v>
      </c>
      <c r="J7" s="187">
        <v>6.6576767993041052E-6</v>
      </c>
      <c r="K7" s="187">
        <v>3.8897061551597716E-2</v>
      </c>
      <c r="L7" s="187">
        <v>4.9405868252880602E-5</v>
      </c>
      <c r="M7" s="187">
        <v>1.4343345435170361E-4</v>
      </c>
      <c r="N7" s="187">
        <v>1.4374163239347789E-3</v>
      </c>
      <c r="O7" s="187">
        <v>2.5058287451586072E-4</v>
      </c>
      <c r="P7" s="187">
        <v>1.7578118483268103E-2</v>
      </c>
      <c r="Q7" s="187">
        <v>5.1086238462573832E-3</v>
      </c>
      <c r="R7" s="187">
        <v>1.9466700664142994E-3</v>
      </c>
      <c r="S7" s="187">
        <v>8.2701712314467874E-6</v>
      </c>
      <c r="T7" s="187">
        <v>1.4387768200499709E-5</v>
      </c>
      <c r="U7" s="187">
        <v>3.0829533043468221E-4</v>
      </c>
      <c r="V7" s="187">
        <v>7.2314496473215294E-5</v>
      </c>
      <c r="W7" s="187">
        <v>3.0832861858106616E-5</v>
      </c>
      <c r="X7" s="187">
        <v>1.3993899353697409E-4</v>
      </c>
      <c r="Y7" s="187">
        <v>3.2985341132770774E-6</v>
      </c>
      <c r="Z7" s="187">
        <v>1.8775727525377846E-3</v>
      </c>
      <c r="AA7" s="187">
        <v>7.6248564593128565E-7</v>
      </c>
      <c r="AB7" s="187">
        <v>4.8642315483310099E-6</v>
      </c>
      <c r="AC7" s="187">
        <v>0</v>
      </c>
      <c r="AD7" s="187">
        <v>0</v>
      </c>
      <c r="AE7" s="187">
        <v>5.1357732455432347E-6</v>
      </c>
      <c r="AF7" s="187">
        <v>0</v>
      </c>
      <c r="AG7" s="187">
        <v>9.2667360731874213E-7</v>
      </c>
      <c r="AH7" s="187">
        <v>0</v>
      </c>
      <c r="AI7" s="187">
        <v>3.1131429391762789E-6</v>
      </c>
      <c r="AJ7" s="187">
        <v>3.8671757445648982E-6</v>
      </c>
      <c r="AK7" s="187">
        <v>3.8674710938633035E-6</v>
      </c>
      <c r="AL7" s="187">
        <v>3.0197743561532761E-6</v>
      </c>
      <c r="AM7" s="187">
        <v>8.897408946095019E-4</v>
      </c>
      <c r="AN7" s="187">
        <v>5.0817206260216163E-6</v>
      </c>
      <c r="AO7" s="187">
        <v>2.817271578736502E-4</v>
      </c>
      <c r="AP7" s="187">
        <v>8.3796995716352949E-6</v>
      </c>
      <c r="AQ7" s="187">
        <v>1.9434636975373685E-3</v>
      </c>
      <c r="AR7" s="187">
        <v>6.1210482803704868E-4</v>
      </c>
      <c r="AS7" s="187">
        <v>2.9650634267010107E-6</v>
      </c>
      <c r="AT7" s="187">
        <v>6.4393619998741986E-6</v>
      </c>
      <c r="AU7" s="187">
        <v>4.4413993509947334E-6</v>
      </c>
      <c r="AV7" s="187">
        <v>6.9378389247766437E-5</v>
      </c>
      <c r="AW7" s="187">
        <v>4.2041189018935376E-6</v>
      </c>
      <c r="AX7" s="187">
        <v>5.0293355833538085E-6</v>
      </c>
      <c r="AY7" s="187">
        <v>8.2490211867176805E-6</v>
      </c>
      <c r="AZ7" s="187">
        <v>1.9938374361194335E-6</v>
      </c>
      <c r="BA7" s="187">
        <v>9.4771390348345411E-6</v>
      </c>
      <c r="BB7" s="187">
        <v>2.4855933121532935E-5</v>
      </c>
      <c r="BC7" s="187">
        <v>4.2366814280192238E-6</v>
      </c>
      <c r="BD7" s="187">
        <v>1.8122656685955885E-4</v>
      </c>
      <c r="BE7" s="187">
        <v>8.0673504387853632E-5</v>
      </c>
      <c r="BF7" s="187">
        <v>2.1466298770615313E-4</v>
      </c>
      <c r="BG7" s="187">
        <v>4.4791497255355364E-4</v>
      </c>
      <c r="BH7" s="187">
        <v>1.0339391659699507E-5</v>
      </c>
      <c r="BI7" s="187">
        <v>7.640725614060592E-4</v>
      </c>
      <c r="BJ7" s="187">
        <v>1.7203981623303381E-3</v>
      </c>
      <c r="BK7" s="187">
        <v>1.2208305863486103E-3</v>
      </c>
      <c r="BL7" s="187">
        <v>1.0973175454992278E-3</v>
      </c>
      <c r="BM7" s="187">
        <v>5.9274442084647632E-5</v>
      </c>
      <c r="BN7" s="187">
        <v>8.4920499304147131E-6</v>
      </c>
      <c r="BO7" s="188">
        <v>1.202716583284233</v>
      </c>
      <c r="BP7" s="149"/>
      <c r="BQ7" s="149"/>
      <c r="BR7" s="149"/>
      <c r="BS7" s="149"/>
      <c r="BT7" s="151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  <c r="CG7" s="149"/>
      <c r="CH7" s="151"/>
      <c r="CI7" s="149"/>
      <c r="CJ7" s="149"/>
      <c r="CK7" s="149"/>
      <c r="CL7" s="149"/>
      <c r="CM7" s="149"/>
      <c r="CN7" s="149"/>
      <c r="CO7" s="149"/>
      <c r="CP7" s="151"/>
      <c r="CQ7" s="149"/>
      <c r="CR7" s="151"/>
    </row>
    <row r="8" spans="1:97" s="138" customFormat="1" ht="10.9" customHeight="1" x14ac:dyDescent="0.2">
      <c r="A8" s="175" t="s">
        <v>236</v>
      </c>
      <c r="B8" s="186" t="s">
        <v>462</v>
      </c>
      <c r="C8" s="187">
        <v>1.2691894317118629E-2</v>
      </c>
      <c r="D8" s="187">
        <v>4.6546560581707551E-2</v>
      </c>
      <c r="E8" s="187">
        <v>1.0833649933915266</v>
      </c>
      <c r="F8" s="187">
        <v>3.7087818264698154E-2</v>
      </c>
      <c r="G8" s="187">
        <v>3.1413057630172958E-5</v>
      </c>
      <c r="H8" s="187">
        <v>3.5136315484005778E-5</v>
      </c>
      <c r="I8" s="187">
        <v>1.8489685223193134E-6</v>
      </c>
      <c r="J8" s="187">
        <v>3.1326559740971566E-6</v>
      </c>
      <c r="K8" s="187">
        <v>0.51781271176357035</v>
      </c>
      <c r="L8" s="187">
        <v>4.1813283513493342E-4</v>
      </c>
      <c r="M8" s="187">
        <v>2.2288876758943003E-4</v>
      </c>
      <c r="N8" s="187">
        <v>1.8247658906365136E-2</v>
      </c>
      <c r="O8" s="187">
        <v>3.179361281689449E-3</v>
      </c>
      <c r="P8" s="187">
        <v>5.1047794370803236E-3</v>
      </c>
      <c r="Q8" s="187">
        <v>5.0275112218026146E-3</v>
      </c>
      <c r="R8" s="187">
        <v>2.9898933331059035E-3</v>
      </c>
      <c r="S8" s="187">
        <v>1.2190842447524876E-5</v>
      </c>
      <c r="T8" s="187">
        <v>8.2248286381764534E-6</v>
      </c>
      <c r="U8" s="187">
        <v>1.6581288750283375E-4</v>
      </c>
      <c r="V8" s="187">
        <v>3.9228313845937362E-5</v>
      </c>
      <c r="W8" s="187">
        <v>1.5795048205156206E-5</v>
      </c>
      <c r="X8" s="187">
        <v>1.802323129323755E-3</v>
      </c>
      <c r="Y8" s="187">
        <v>5.2748245431057551E-6</v>
      </c>
      <c r="Z8" s="187">
        <v>6.8120422830082294E-4</v>
      </c>
      <c r="AA8" s="187">
        <v>1.1308459308648441E-6</v>
      </c>
      <c r="AB8" s="187">
        <v>2.4778549485911304E-6</v>
      </c>
      <c r="AC8" s="187">
        <v>0</v>
      </c>
      <c r="AD8" s="187">
        <v>0</v>
      </c>
      <c r="AE8" s="187">
        <v>6.0748742287244276E-6</v>
      </c>
      <c r="AF8" s="187">
        <v>0</v>
      </c>
      <c r="AG8" s="187">
        <v>4.7628053169877904E-7</v>
      </c>
      <c r="AH8" s="187">
        <v>0</v>
      </c>
      <c r="AI8" s="187">
        <v>2.2324925106743805E-6</v>
      </c>
      <c r="AJ8" s="187">
        <v>2.8666677860803117E-6</v>
      </c>
      <c r="AK8" s="187">
        <v>2.0141081468226071E-6</v>
      </c>
      <c r="AL8" s="187">
        <v>1.5155492361147004E-6</v>
      </c>
      <c r="AM8" s="187">
        <v>1.001482382259477E-3</v>
      </c>
      <c r="AN8" s="187">
        <v>1.8581803286677546E-5</v>
      </c>
      <c r="AO8" s="187">
        <v>1.6114727420513268E-5</v>
      </c>
      <c r="AP8" s="187">
        <v>3.5348556207262445E-6</v>
      </c>
      <c r="AQ8" s="187">
        <v>9.0503925926270915E-5</v>
      </c>
      <c r="AR8" s="187">
        <v>3.034177724621042E-5</v>
      </c>
      <c r="AS8" s="187">
        <v>1.6612461950647796E-6</v>
      </c>
      <c r="AT8" s="187">
        <v>2.3436382830060033E-6</v>
      </c>
      <c r="AU8" s="187">
        <v>2.6556648549095279E-6</v>
      </c>
      <c r="AV8" s="187">
        <v>5.411816841400257E-6</v>
      </c>
      <c r="AW8" s="187">
        <v>2.2227430847954761E-6</v>
      </c>
      <c r="AX8" s="187">
        <v>7.9391624726485576E-7</v>
      </c>
      <c r="AY8" s="187">
        <v>5.997072655388924E-5</v>
      </c>
      <c r="AZ8" s="187">
        <v>5.0972639529165117E-6</v>
      </c>
      <c r="BA8" s="187">
        <v>8.259760848723807E-6</v>
      </c>
      <c r="BB8" s="187">
        <v>1.3151028008573977E-5</v>
      </c>
      <c r="BC8" s="187">
        <v>2.6063578953402249E-5</v>
      </c>
      <c r="BD8" s="187">
        <v>1.5872305160529647E-3</v>
      </c>
      <c r="BE8" s="187">
        <v>4.8524920930690307E-4</v>
      </c>
      <c r="BF8" s="187">
        <v>2.4025572617961703E-3</v>
      </c>
      <c r="BG8" s="187">
        <v>2.9791495986983231E-5</v>
      </c>
      <c r="BH8" s="187">
        <v>3.0906446523308789E-6</v>
      </c>
      <c r="BI8" s="187">
        <v>7.733830117613796E-3</v>
      </c>
      <c r="BJ8" s="187">
        <v>2.029918195206969E-2</v>
      </c>
      <c r="BK8" s="187">
        <v>7.594923954974205E-5</v>
      </c>
      <c r="BL8" s="187">
        <v>3.8854061348160134E-4</v>
      </c>
      <c r="BM8" s="187">
        <v>3.4933461992605107E-5</v>
      </c>
      <c r="BN8" s="187">
        <v>1.159488016558479E-5</v>
      </c>
      <c r="BO8" s="188">
        <v>1.7698547181233786</v>
      </c>
      <c r="BP8" s="149"/>
      <c r="BQ8" s="149"/>
      <c r="BR8" s="149"/>
      <c r="BS8" s="149"/>
      <c r="BT8" s="151"/>
      <c r="BU8" s="149"/>
      <c r="BV8" s="149"/>
      <c r="BW8" s="149"/>
      <c r="BX8" s="149"/>
      <c r="BY8" s="149"/>
      <c r="BZ8" s="149"/>
      <c r="CA8" s="149"/>
      <c r="CB8" s="149"/>
      <c r="CC8" s="149"/>
      <c r="CD8" s="149"/>
      <c r="CE8" s="149"/>
      <c r="CF8" s="149"/>
      <c r="CG8" s="149"/>
      <c r="CH8" s="151"/>
      <c r="CI8" s="149"/>
      <c r="CJ8" s="149"/>
      <c r="CK8" s="149"/>
      <c r="CL8" s="149"/>
      <c r="CM8" s="149"/>
      <c r="CN8" s="149"/>
      <c r="CO8" s="149"/>
      <c r="CP8" s="151"/>
      <c r="CQ8" s="149"/>
      <c r="CR8" s="151"/>
    </row>
    <row r="9" spans="1:97" s="138" customFormat="1" ht="10.9" customHeight="1" x14ac:dyDescent="0.2">
      <c r="A9" s="175" t="s">
        <v>237</v>
      </c>
      <c r="B9" s="186" t="s">
        <v>463</v>
      </c>
      <c r="C9" s="187">
        <v>8.9944351558654989E-2</v>
      </c>
      <c r="D9" s="187">
        <v>4.9466641215216101E-2</v>
      </c>
      <c r="E9" s="187">
        <v>5.9850661294971852E-2</v>
      </c>
      <c r="F9" s="187">
        <v>1.002093570709685</v>
      </c>
      <c r="G9" s="187">
        <v>8.1652543543030792E-6</v>
      </c>
      <c r="H9" s="187">
        <v>6.9025986454908724E-6</v>
      </c>
      <c r="I9" s="187">
        <v>3.8657952850138272E-7</v>
      </c>
      <c r="J9" s="187">
        <v>5.3194588384350753E-7</v>
      </c>
      <c r="K9" s="187">
        <v>2.860975223048692E-2</v>
      </c>
      <c r="L9" s="187">
        <v>2.7965836668712506E-5</v>
      </c>
      <c r="M9" s="187">
        <v>1.5497565811051794E-3</v>
      </c>
      <c r="N9" s="187">
        <v>1.3661379551820636E-3</v>
      </c>
      <c r="O9" s="187">
        <v>2.5204267453121301E-4</v>
      </c>
      <c r="P9" s="187">
        <v>1.7011303843674391E-3</v>
      </c>
      <c r="Q9" s="187">
        <v>4.934466517743472E-4</v>
      </c>
      <c r="R9" s="187">
        <v>2.4372347601147261E-4</v>
      </c>
      <c r="S9" s="187">
        <v>4.2533023697969843E-6</v>
      </c>
      <c r="T9" s="187">
        <v>1.3427416716263389E-6</v>
      </c>
      <c r="U9" s="187">
        <v>2.3209288811361102E-5</v>
      </c>
      <c r="V9" s="187">
        <v>5.506683461073537E-6</v>
      </c>
      <c r="W9" s="187">
        <v>2.2958959271217195E-6</v>
      </c>
      <c r="X9" s="187">
        <v>9.9892099449297266E-5</v>
      </c>
      <c r="Y9" s="187">
        <v>5.4763868698920213E-7</v>
      </c>
      <c r="Z9" s="187">
        <v>1.2201622996031105E-4</v>
      </c>
      <c r="AA9" s="187">
        <v>1.0735137195369242E-7</v>
      </c>
      <c r="AB9" s="187">
        <v>4.0723510067007167E-7</v>
      </c>
      <c r="AC9" s="187">
        <v>0</v>
      </c>
      <c r="AD9" s="187">
        <v>0</v>
      </c>
      <c r="AE9" s="187">
        <v>6.7161504236983247E-7</v>
      </c>
      <c r="AF9" s="187">
        <v>0</v>
      </c>
      <c r="AG9" s="187">
        <v>7.6853208702179891E-8</v>
      </c>
      <c r="AH9" s="187">
        <v>0</v>
      </c>
      <c r="AI9" s="187">
        <v>3.6041247645997909E-7</v>
      </c>
      <c r="AJ9" s="187">
        <v>4.7193987429652638E-7</v>
      </c>
      <c r="AK9" s="187">
        <v>3.0858800247032525E-7</v>
      </c>
      <c r="AL9" s="187">
        <v>2.5632048223907289E-7</v>
      </c>
      <c r="AM9" s="187">
        <v>9.9219518219741343E-5</v>
      </c>
      <c r="AN9" s="187">
        <v>1.4252280505427103E-6</v>
      </c>
      <c r="AO9" s="187">
        <v>1.3827070007650391E-5</v>
      </c>
      <c r="AP9" s="187">
        <v>6.5570719415169351E-7</v>
      </c>
      <c r="AQ9" s="187">
        <v>9.3408297407217611E-5</v>
      </c>
      <c r="AR9" s="187">
        <v>2.9552355373919834E-5</v>
      </c>
      <c r="AS9" s="187">
        <v>3.202911986133586E-7</v>
      </c>
      <c r="AT9" s="187">
        <v>5.0689386614552762E-7</v>
      </c>
      <c r="AU9" s="187">
        <v>4.0989321774425772E-7</v>
      </c>
      <c r="AV9" s="187">
        <v>3.5343587894046872E-6</v>
      </c>
      <c r="AW9" s="187">
        <v>3.9682694916590944E-7</v>
      </c>
      <c r="AX9" s="187">
        <v>2.8749796405966243E-7</v>
      </c>
      <c r="AY9" s="187">
        <v>4.167378188328156E-6</v>
      </c>
      <c r="AZ9" s="187">
        <v>4.4362684507910081E-7</v>
      </c>
      <c r="BA9" s="187">
        <v>3.2788645430108364E-6</v>
      </c>
      <c r="BB9" s="187">
        <v>5.749089847125437E-6</v>
      </c>
      <c r="BC9" s="187">
        <v>1.9237941494114958E-6</v>
      </c>
      <c r="BD9" s="187">
        <v>2.5404201432663222E-4</v>
      </c>
      <c r="BE9" s="187">
        <v>3.2633017205469943E-5</v>
      </c>
      <c r="BF9" s="187">
        <v>1.5665611331796905E-4</v>
      </c>
      <c r="BG9" s="187">
        <v>2.5724221232182177E-5</v>
      </c>
      <c r="BH9" s="187">
        <v>7.9644546535551866E-7</v>
      </c>
      <c r="BI9" s="187">
        <v>4.8938997819925533E-4</v>
      </c>
      <c r="BJ9" s="187">
        <v>1.209311877018287E-3</v>
      </c>
      <c r="BK9" s="187">
        <v>4.9479129077268248E-4</v>
      </c>
      <c r="BL9" s="187">
        <v>7.2691263532636698E-5</v>
      </c>
      <c r="BM9" s="187">
        <v>4.6729332250419005E-6</v>
      </c>
      <c r="BN9" s="187">
        <v>1.3848363907995546E-6</v>
      </c>
      <c r="BO9" s="188">
        <v>1.2388780918254618</v>
      </c>
      <c r="BP9" s="149"/>
      <c r="BQ9" s="149"/>
      <c r="BR9" s="149"/>
      <c r="BS9" s="149"/>
      <c r="BT9" s="151"/>
      <c r="BU9" s="149"/>
      <c r="BV9" s="149"/>
      <c r="BW9" s="149"/>
      <c r="BX9" s="149"/>
      <c r="BY9" s="149"/>
      <c r="BZ9" s="149"/>
      <c r="CA9" s="149"/>
      <c r="CB9" s="149"/>
      <c r="CC9" s="149"/>
      <c r="CD9" s="149"/>
      <c r="CE9" s="149"/>
      <c r="CF9" s="149"/>
      <c r="CG9" s="149"/>
      <c r="CH9" s="151"/>
      <c r="CI9" s="149"/>
      <c r="CJ9" s="149"/>
      <c r="CK9" s="149"/>
      <c r="CL9" s="149"/>
      <c r="CM9" s="149"/>
      <c r="CN9" s="149"/>
      <c r="CO9" s="149"/>
      <c r="CP9" s="151"/>
      <c r="CQ9" s="149"/>
      <c r="CR9" s="151"/>
    </row>
    <row r="10" spans="1:97" s="138" customFormat="1" ht="10.9" customHeight="1" x14ac:dyDescent="0.2">
      <c r="A10" s="175" t="s">
        <v>238</v>
      </c>
      <c r="B10" s="186" t="s">
        <v>464</v>
      </c>
      <c r="C10" s="187">
        <v>6.7938679080524012E-4</v>
      </c>
      <c r="D10" s="187">
        <v>1.0719327095379499E-4</v>
      </c>
      <c r="E10" s="187">
        <v>7.2717951589032297E-4</v>
      </c>
      <c r="F10" s="187">
        <v>1.3777626642241396E-4</v>
      </c>
      <c r="G10" s="187">
        <v>1.2055532671639109</v>
      </c>
      <c r="H10" s="187">
        <v>4.4596238072241838E-4</v>
      </c>
      <c r="I10" s="187">
        <v>3.444863423548158E-4</v>
      </c>
      <c r="J10" s="187">
        <v>1.4782722505450263E-4</v>
      </c>
      <c r="K10" s="187">
        <v>4.441750046459163E-4</v>
      </c>
      <c r="L10" s="187">
        <v>4.3595447853127375E-4</v>
      </c>
      <c r="M10" s="187">
        <v>2.5825392250875147E-5</v>
      </c>
      <c r="N10" s="187">
        <v>1.511090502395489E-3</v>
      </c>
      <c r="O10" s="187">
        <v>1.1701635340524035E-4</v>
      </c>
      <c r="P10" s="187">
        <v>5.9944022666928373E-4</v>
      </c>
      <c r="Q10" s="187">
        <v>2.7856659730495303E-5</v>
      </c>
      <c r="R10" s="187">
        <v>8.6489992823877653E-5</v>
      </c>
      <c r="S10" s="187">
        <v>0.29805708555507893</v>
      </c>
      <c r="T10" s="187">
        <v>1.9156235829631454E-2</v>
      </c>
      <c r="U10" s="187">
        <v>1.6031701366537272E-2</v>
      </c>
      <c r="V10" s="187">
        <v>3.7295703507572043E-3</v>
      </c>
      <c r="W10" s="187">
        <v>1.3381171237009364E-3</v>
      </c>
      <c r="X10" s="187">
        <v>5.7049377791063585E-5</v>
      </c>
      <c r="Y10" s="187">
        <v>1.0771241229887497E-4</v>
      </c>
      <c r="Z10" s="187">
        <v>8.195552418118581E-4</v>
      </c>
      <c r="AA10" s="187">
        <v>9.2093461843467896E-6</v>
      </c>
      <c r="AB10" s="187">
        <v>1.0604586997159932E-4</v>
      </c>
      <c r="AC10" s="187">
        <v>0</v>
      </c>
      <c r="AD10" s="187">
        <v>0</v>
      </c>
      <c r="AE10" s="187">
        <v>2.3302184456524169E-4</v>
      </c>
      <c r="AF10" s="187">
        <v>0</v>
      </c>
      <c r="AG10" s="187">
        <v>9.7694918078239198E-6</v>
      </c>
      <c r="AH10" s="187">
        <v>0</v>
      </c>
      <c r="AI10" s="187">
        <v>1.4117794080975812E-4</v>
      </c>
      <c r="AJ10" s="187">
        <v>6.0628801045309325E-5</v>
      </c>
      <c r="AK10" s="187">
        <v>7.0125103629539314E-5</v>
      </c>
      <c r="AL10" s="187">
        <v>8.2257149885087234E-5</v>
      </c>
      <c r="AM10" s="187">
        <v>5.7323494487352593E-3</v>
      </c>
      <c r="AN10" s="187">
        <v>4.8561194603138235E-5</v>
      </c>
      <c r="AO10" s="187">
        <v>7.2380179734050833E-3</v>
      </c>
      <c r="AP10" s="187">
        <v>2.5603283089985331E-3</v>
      </c>
      <c r="AQ10" s="187">
        <v>4.2650311325644893E-4</v>
      </c>
      <c r="AR10" s="187">
        <v>4.7687815604328514E-4</v>
      </c>
      <c r="AS10" s="187">
        <v>2.274626575840315E-4</v>
      </c>
      <c r="AT10" s="187">
        <v>9.2053179031657224E-5</v>
      </c>
      <c r="AU10" s="187">
        <v>3.4224152727052355E-5</v>
      </c>
      <c r="AV10" s="187">
        <v>1.3659321308927687E-4</v>
      </c>
      <c r="AW10" s="187">
        <v>5.2525126446265306E-5</v>
      </c>
      <c r="AX10" s="187">
        <v>3.3485734082374527E-5</v>
      </c>
      <c r="AY10" s="187">
        <v>1.0129140776878214E-4</v>
      </c>
      <c r="AZ10" s="187">
        <v>2.6307317151997248E-5</v>
      </c>
      <c r="BA10" s="187">
        <v>4.614990529666361E-5</v>
      </c>
      <c r="BB10" s="187">
        <v>4.1067126625092158E-4</v>
      </c>
      <c r="BC10" s="187">
        <v>4.6047223920811683E-5</v>
      </c>
      <c r="BD10" s="187">
        <v>1.6837999758668548E-4</v>
      </c>
      <c r="BE10" s="187">
        <v>6.3727185900032762E-5</v>
      </c>
      <c r="BF10" s="187">
        <v>4.0899379400018105E-4</v>
      </c>
      <c r="BG10" s="187">
        <v>1.3237653063310819E-4</v>
      </c>
      <c r="BH10" s="187">
        <v>6.8515080668224058E-5</v>
      </c>
      <c r="BI10" s="187">
        <v>2.12413552100075E-3</v>
      </c>
      <c r="BJ10" s="187">
        <v>2.974286092441139E-3</v>
      </c>
      <c r="BK10" s="187">
        <v>1.395438831783064E-4</v>
      </c>
      <c r="BL10" s="187">
        <v>2.0765016153262756E-4</v>
      </c>
      <c r="BM10" s="187">
        <v>2.2007347269500308E-3</v>
      </c>
      <c r="BN10" s="187">
        <v>3.0140167860566629E-5</v>
      </c>
      <c r="BO10" s="188">
        <v>1.5776081228922163</v>
      </c>
      <c r="BP10" s="149"/>
      <c r="BQ10" s="149"/>
      <c r="BR10" s="149"/>
      <c r="BS10" s="149"/>
      <c r="BT10" s="151"/>
      <c r="BU10" s="149"/>
      <c r="BV10" s="149"/>
      <c r="BW10" s="149"/>
      <c r="BX10" s="149"/>
      <c r="BY10" s="149"/>
      <c r="BZ10" s="149"/>
      <c r="CA10" s="149"/>
      <c r="CB10" s="149"/>
      <c r="CC10" s="149"/>
      <c r="CD10" s="149"/>
      <c r="CE10" s="149"/>
      <c r="CF10" s="149"/>
      <c r="CG10" s="149"/>
      <c r="CH10" s="151"/>
      <c r="CI10" s="149"/>
      <c r="CJ10" s="149"/>
      <c r="CK10" s="149"/>
      <c r="CL10" s="149"/>
      <c r="CM10" s="149"/>
      <c r="CN10" s="149"/>
      <c r="CO10" s="149"/>
      <c r="CP10" s="151"/>
      <c r="CQ10" s="149"/>
      <c r="CR10" s="151"/>
    </row>
    <row r="11" spans="1:97" s="138" customFormat="1" ht="10.9" customHeight="1" x14ac:dyDescent="0.2">
      <c r="A11" s="189" t="s">
        <v>239</v>
      </c>
      <c r="B11" s="190" t="s">
        <v>465</v>
      </c>
      <c r="C11" s="191">
        <v>6.2806492508608999E-6</v>
      </c>
      <c r="D11" s="191">
        <v>2.3719726070061795E-5</v>
      </c>
      <c r="E11" s="191">
        <v>1.1914972743596512E-4</v>
      </c>
      <c r="F11" s="191">
        <v>1.3945430396717797E-5</v>
      </c>
      <c r="G11" s="191">
        <v>4.3420584345402004E-6</v>
      </c>
      <c r="H11" s="191">
        <v>1.0158940285590432</v>
      </c>
      <c r="I11" s="191">
        <v>3.4134889204058434E-7</v>
      </c>
      <c r="J11" s="191">
        <v>5.3454899593496988E-7</v>
      </c>
      <c r="K11" s="191">
        <v>8.1001676630086493E-5</v>
      </c>
      <c r="L11" s="191">
        <v>0.23068306249224282</v>
      </c>
      <c r="M11" s="191">
        <v>1.1170647952896793E-6</v>
      </c>
      <c r="N11" s="191">
        <v>2.3866871161066037E-3</v>
      </c>
      <c r="O11" s="191">
        <v>2.7920050492493941E-5</v>
      </c>
      <c r="P11" s="191">
        <v>1.855182900374514E-3</v>
      </c>
      <c r="Q11" s="191">
        <v>1.2159485857326175E-6</v>
      </c>
      <c r="R11" s="191">
        <v>7.9823085737601853E-7</v>
      </c>
      <c r="S11" s="191">
        <v>1.8321848991350894E-6</v>
      </c>
      <c r="T11" s="191">
        <v>6.6600079960235562E-7</v>
      </c>
      <c r="U11" s="191">
        <v>2.9895165019751788E-6</v>
      </c>
      <c r="V11" s="191">
        <v>1.2457900910676662E-6</v>
      </c>
      <c r="W11" s="191">
        <v>6.7854922541988704E-7</v>
      </c>
      <c r="X11" s="191">
        <v>6.9100460973223405E-5</v>
      </c>
      <c r="Y11" s="191">
        <v>8.8216839952706861E-7</v>
      </c>
      <c r="Z11" s="191">
        <v>7.4140128340669653E-5</v>
      </c>
      <c r="AA11" s="191">
        <v>3.3017735066820728E-7</v>
      </c>
      <c r="AB11" s="191">
        <v>3.7636179306735745E-7</v>
      </c>
      <c r="AC11" s="191">
        <v>0</v>
      </c>
      <c r="AD11" s="191">
        <v>0</v>
      </c>
      <c r="AE11" s="191">
        <v>1.1492053342600413E-6</v>
      </c>
      <c r="AF11" s="191">
        <v>0</v>
      </c>
      <c r="AG11" s="191">
        <v>1.0839202412696197E-7</v>
      </c>
      <c r="AH11" s="191">
        <v>0</v>
      </c>
      <c r="AI11" s="191">
        <v>3.7334896991673874E-7</v>
      </c>
      <c r="AJ11" s="191">
        <v>3.5888316999591418E-7</v>
      </c>
      <c r="AK11" s="191">
        <v>3.6221122530233222E-7</v>
      </c>
      <c r="AL11" s="191">
        <v>2.5090672288588961E-7</v>
      </c>
      <c r="AM11" s="191">
        <v>6.7929284017479888E-7</v>
      </c>
      <c r="AN11" s="191">
        <v>5.6500367644605624E-6</v>
      </c>
      <c r="AO11" s="191">
        <v>6.6526663419797859E-7</v>
      </c>
      <c r="AP11" s="191">
        <v>5.7287739504531129E-7</v>
      </c>
      <c r="AQ11" s="191">
        <v>7.9004926349265134E-7</v>
      </c>
      <c r="AR11" s="191">
        <v>7.1113869631247208E-7</v>
      </c>
      <c r="AS11" s="191">
        <v>2.864031404987919E-7</v>
      </c>
      <c r="AT11" s="191">
        <v>5.0380508316003805E-7</v>
      </c>
      <c r="AU11" s="191">
        <v>5.8239846305095841E-7</v>
      </c>
      <c r="AV11" s="191">
        <v>4.8387157999978789E-7</v>
      </c>
      <c r="AW11" s="191">
        <v>4.2623980514492767E-7</v>
      </c>
      <c r="AX11" s="191">
        <v>1.9130550435791097E-7</v>
      </c>
      <c r="AY11" s="191">
        <v>1.8667739654954505E-5</v>
      </c>
      <c r="AZ11" s="191">
        <v>1.4241095660745173E-6</v>
      </c>
      <c r="BA11" s="191">
        <v>1.1369630806211362E-6</v>
      </c>
      <c r="BB11" s="191">
        <v>1.6721367886089605E-6</v>
      </c>
      <c r="BC11" s="191">
        <v>1.4105030457656382E-5</v>
      </c>
      <c r="BD11" s="191">
        <v>1.0452576649982217E-4</v>
      </c>
      <c r="BE11" s="191">
        <v>2.6137917839061083E-4</v>
      </c>
      <c r="BF11" s="191">
        <v>1.5792289876167037E-3</v>
      </c>
      <c r="BG11" s="191">
        <v>1.4084119577319913E-6</v>
      </c>
      <c r="BH11" s="191">
        <v>4.832282216209323E-7</v>
      </c>
      <c r="BI11" s="191">
        <v>3.6041897873657926E-3</v>
      </c>
      <c r="BJ11" s="191">
        <v>6.3779651726343367E-3</v>
      </c>
      <c r="BK11" s="191">
        <v>4.0062987930378025E-5</v>
      </c>
      <c r="BL11" s="191">
        <v>1.6930394318507471E-4</v>
      </c>
      <c r="BM11" s="191">
        <v>1.238955045395176E-6</v>
      </c>
      <c r="BN11" s="191">
        <v>3.8840218881908113E-6</v>
      </c>
      <c r="BO11" s="192">
        <v>1.2634463909198788</v>
      </c>
      <c r="BP11" s="149"/>
      <c r="BQ11" s="149"/>
      <c r="BR11" s="149"/>
      <c r="BS11" s="149"/>
      <c r="BT11" s="151"/>
      <c r="BU11" s="149"/>
      <c r="BV11" s="149"/>
      <c r="BW11" s="149"/>
      <c r="BX11" s="149"/>
      <c r="BY11" s="149"/>
      <c r="BZ11" s="149"/>
      <c r="CA11" s="149"/>
      <c r="CB11" s="149"/>
      <c r="CC11" s="149"/>
      <c r="CD11" s="149"/>
      <c r="CE11" s="149"/>
      <c r="CF11" s="149"/>
      <c r="CG11" s="149"/>
      <c r="CH11" s="151"/>
      <c r="CI11" s="149"/>
      <c r="CJ11" s="149"/>
      <c r="CK11" s="149"/>
      <c r="CL11" s="149"/>
      <c r="CM11" s="149"/>
      <c r="CN11" s="149"/>
      <c r="CO11" s="149"/>
      <c r="CP11" s="151"/>
      <c r="CQ11" s="149"/>
      <c r="CR11" s="151"/>
    </row>
    <row r="12" spans="1:97" s="138" customFormat="1" ht="10.9" customHeight="1" x14ac:dyDescent="0.2">
      <c r="A12" s="175" t="s">
        <v>240</v>
      </c>
      <c r="B12" s="186" t="s">
        <v>466</v>
      </c>
      <c r="C12" s="187">
        <v>1.5323691660235385E-5</v>
      </c>
      <c r="D12" s="187">
        <v>2.1913566680221565E-5</v>
      </c>
      <c r="E12" s="187">
        <v>1.2398197469325577E-5</v>
      </c>
      <c r="F12" s="187">
        <v>2.9872084988883167E-5</v>
      </c>
      <c r="G12" s="187">
        <v>4.3875687834686245E-6</v>
      </c>
      <c r="H12" s="187">
        <v>4.2462060611203193E-6</v>
      </c>
      <c r="I12" s="187">
        <v>1.0000490810229412</v>
      </c>
      <c r="J12" s="187">
        <v>2.4948368510033289E-5</v>
      </c>
      <c r="K12" s="187">
        <v>1.6347412720055527E-5</v>
      </c>
      <c r="L12" s="187">
        <v>1.0527985549189233E-5</v>
      </c>
      <c r="M12" s="187">
        <v>5.5669070718499263E-6</v>
      </c>
      <c r="N12" s="187">
        <v>1.756140871450752E-5</v>
      </c>
      <c r="O12" s="187">
        <v>1.9038537608799644E-5</v>
      </c>
      <c r="P12" s="187">
        <v>1.0308229016759897E-5</v>
      </c>
      <c r="Q12" s="187">
        <v>1.8662158131612007E-5</v>
      </c>
      <c r="R12" s="187">
        <v>1.740379377601954E-5</v>
      </c>
      <c r="S12" s="187">
        <v>1.7710373271132118E-5</v>
      </c>
      <c r="T12" s="187">
        <v>3.6990042374638869E-5</v>
      </c>
      <c r="U12" s="187">
        <v>1.1427437088266934E-3</v>
      </c>
      <c r="V12" s="187">
        <v>2.5662178220309348E-4</v>
      </c>
      <c r="W12" s="187">
        <v>1.0627613798513403E-4</v>
      </c>
      <c r="X12" s="187">
        <v>7.3436111275099636E-4</v>
      </c>
      <c r="Y12" s="187">
        <v>6.9082413728848354E-5</v>
      </c>
      <c r="Z12" s="187">
        <v>2.4771245074784821E-5</v>
      </c>
      <c r="AA12" s="187">
        <v>1.7363681063483124E-2</v>
      </c>
      <c r="AB12" s="187">
        <v>3.2757432300131739E-5</v>
      </c>
      <c r="AC12" s="187">
        <v>0</v>
      </c>
      <c r="AD12" s="187">
        <v>0</v>
      </c>
      <c r="AE12" s="187">
        <v>1.157242971597571E-3</v>
      </c>
      <c r="AF12" s="187">
        <v>0</v>
      </c>
      <c r="AG12" s="187">
        <v>8.999360477576147E-5</v>
      </c>
      <c r="AH12" s="187">
        <v>0</v>
      </c>
      <c r="AI12" s="187">
        <v>1.4418688292144166E-5</v>
      </c>
      <c r="AJ12" s="187">
        <v>2.689536688354287E-5</v>
      </c>
      <c r="AK12" s="187">
        <v>1.6218631733437778E-5</v>
      </c>
      <c r="AL12" s="187">
        <v>9.9504258407359355E-6</v>
      </c>
      <c r="AM12" s="187">
        <v>2.8617736221641309E-5</v>
      </c>
      <c r="AN12" s="187">
        <v>2.6960713761320358E-5</v>
      </c>
      <c r="AO12" s="187">
        <v>3.3513605860254235E-5</v>
      </c>
      <c r="AP12" s="187">
        <v>3.7209806237520372E-5</v>
      </c>
      <c r="AQ12" s="187">
        <v>3.1209132688895562E-5</v>
      </c>
      <c r="AR12" s="187">
        <v>2.7334027700074811E-5</v>
      </c>
      <c r="AS12" s="187">
        <v>2.2682436322604624E-3</v>
      </c>
      <c r="AT12" s="187">
        <v>9.5653948287059871E-4</v>
      </c>
      <c r="AU12" s="187">
        <v>4.0413679507087738E-5</v>
      </c>
      <c r="AV12" s="187">
        <v>2.0040053481429861E-5</v>
      </c>
      <c r="AW12" s="187">
        <v>7.2406194832714065E-6</v>
      </c>
      <c r="AX12" s="187">
        <v>4.814186586863588E-6</v>
      </c>
      <c r="AY12" s="187">
        <v>1.1579881305260082E-5</v>
      </c>
      <c r="AZ12" s="187">
        <v>5.8429775407035846E-6</v>
      </c>
      <c r="BA12" s="187">
        <v>1.3284208361042191E-5</v>
      </c>
      <c r="BB12" s="187">
        <v>3.2257098687568886E-5</v>
      </c>
      <c r="BC12" s="187">
        <v>1.1565448490970702E-5</v>
      </c>
      <c r="BD12" s="187">
        <v>3.5985702159279757E-5</v>
      </c>
      <c r="BE12" s="187">
        <v>1.3791886850336299E-5</v>
      </c>
      <c r="BF12" s="187">
        <v>2.1465588825304472E-5</v>
      </c>
      <c r="BG12" s="187">
        <v>1.2618012470728689E-5</v>
      </c>
      <c r="BH12" s="187">
        <v>8.3077473030613585E-6</v>
      </c>
      <c r="BI12" s="187">
        <v>5.1436030437388971E-5</v>
      </c>
      <c r="BJ12" s="187">
        <v>3.6860811921701762E-5</v>
      </c>
      <c r="BK12" s="187">
        <v>3.3109855871251486E-5</v>
      </c>
      <c r="BL12" s="187">
        <v>3.5595447904353954E-5</v>
      </c>
      <c r="BM12" s="187">
        <v>1.5760523635195163E-4</v>
      </c>
      <c r="BN12" s="187">
        <v>1.2475291741774171E-5</v>
      </c>
      <c r="BO12" s="188">
        <v>1.025353220043687</v>
      </c>
      <c r="BP12" s="149"/>
      <c r="BQ12" s="149"/>
      <c r="BR12" s="149"/>
      <c r="BS12" s="149"/>
      <c r="BT12" s="151"/>
      <c r="BU12" s="149"/>
      <c r="BV12" s="149"/>
      <c r="BW12" s="149"/>
      <c r="BX12" s="149"/>
      <c r="BY12" s="149"/>
      <c r="BZ12" s="149"/>
      <c r="CA12" s="149"/>
      <c r="CB12" s="149"/>
      <c r="CC12" s="149"/>
      <c r="CD12" s="149"/>
      <c r="CE12" s="149"/>
      <c r="CF12" s="149"/>
      <c r="CG12" s="149"/>
      <c r="CH12" s="151"/>
      <c r="CI12" s="149"/>
      <c r="CJ12" s="149"/>
      <c r="CK12" s="149"/>
      <c r="CL12" s="149"/>
      <c r="CM12" s="149"/>
      <c r="CN12" s="149"/>
      <c r="CO12" s="149"/>
      <c r="CP12" s="151"/>
      <c r="CQ12" s="149"/>
      <c r="CR12" s="151"/>
    </row>
    <row r="13" spans="1:97" s="138" customFormat="1" ht="10.9" customHeight="1" x14ac:dyDescent="0.2">
      <c r="A13" s="175" t="s">
        <v>241</v>
      </c>
      <c r="B13" s="186" t="s">
        <v>467</v>
      </c>
      <c r="C13" s="187">
        <v>8.330697785354387E-5</v>
      </c>
      <c r="D13" s="187">
        <v>3.2846586923076121E-4</v>
      </c>
      <c r="E13" s="187">
        <v>5.4336968460991167E-5</v>
      </c>
      <c r="F13" s="187">
        <v>8.4391051313005506E-5</v>
      </c>
      <c r="G13" s="187">
        <v>1.2860490067594975E-4</v>
      </c>
      <c r="H13" s="187">
        <v>7.2389173935432151E-6</v>
      </c>
      <c r="I13" s="187">
        <v>4.1942978530643998E-5</v>
      </c>
      <c r="J13" s="187">
        <v>1.0007957125625293</v>
      </c>
      <c r="K13" s="187">
        <v>4.9027904425319024E-5</v>
      </c>
      <c r="L13" s="187">
        <v>2.8197157790267663E-5</v>
      </c>
      <c r="M13" s="187">
        <v>3.8793247170183553E-6</v>
      </c>
      <c r="N13" s="187">
        <v>7.5207320168752567E-5</v>
      </c>
      <c r="O13" s="187">
        <v>2.0471856581635032E-4</v>
      </c>
      <c r="P13" s="187">
        <v>4.172156853727126E-5</v>
      </c>
      <c r="Q13" s="187">
        <v>2.3392294503610107E-5</v>
      </c>
      <c r="R13" s="187">
        <v>2.8819615067785779E-5</v>
      </c>
      <c r="S13" s="187">
        <v>4.8000926894878444E-5</v>
      </c>
      <c r="T13" s="187">
        <v>3.2900324597980789E-4</v>
      </c>
      <c r="U13" s="187">
        <v>1.6545891796026189E-3</v>
      </c>
      <c r="V13" s="187">
        <v>3.6967277811069386E-4</v>
      </c>
      <c r="W13" s="187">
        <v>1.4496988638049412E-4</v>
      </c>
      <c r="X13" s="187">
        <v>7.4149245532202247E-3</v>
      </c>
      <c r="Y13" s="187">
        <v>2.6583001045658921E-3</v>
      </c>
      <c r="Z13" s="187">
        <v>1.031031896938904E-3</v>
      </c>
      <c r="AA13" s="187">
        <v>1.171902515313949E-6</v>
      </c>
      <c r="AB13" s="187">
        <v>2.7015127840634864E-4</v>
      </c>
      <c r="AC13" s="187">
        <v>0</v>
      </c>
      <c r="AD13" s="187">
        <v>0</v>
      </c>
      <c r="AE13" s="187">
        <v>3.4690941549627388E-2</v>
      </c>
      <c r="AF13" s="187">
        <v>0</v>
      </c>
      <c r="AG13" s="187">
        <v>2.9895752576367524E-5</v>
      </c>
      <c r="AH13" s="187">
        <v>0</v>
      </c>
      <c r="AI13" s="187">
        <v>7.0300437430727058E-5</v>
      </c>
      <c r="AJ13" s="187">
        <v>3.979755973271816E-4</v>
      </c>
      <c r="AK13" s="187">
        <v>1.8735542449810984E-4</v>
      </c>
      <c r="AL13" s="187">
        <v>5.3823874058282244E-5</v>
      </c>
      <c r="AM13" s="187">
        <v>1.7414533919793691E-3</v>
      </c>
      <c r="AN13" s="187">
        <v>8.0032131070624408E-6</v>
      </c>
      <c r="AO13" s="187">
        <v>2.4326383303934617E-3</v>
      </c>
      <c r="AP13" s="187">
        <v>1.3012827244607886E-3</v>
      </c>
      <c r="AQ13" s="187">
        <v>1.4564834250561475E-2</v>
      </c>
      <c r="AR13" s="187">
        <v>1.2334944586532778E-2</v>
      </c>
      <c r="AS13" s="187">
        <v>1.3028547398106501E-5</v>
      </c>
      <c r="AT13" s="187">
        <v>1.1889025197272722E-4</v>
      </c>
      <c r="AU13" s="187">
        <v>2.2882256745307559E-5</v>
      </c>
      <c r="AV13" s="187">
        <v>1.3068147283286762E-5</v>
      </c>
      <c r="AW13" s="187">
        <v>8.4242064438306627E-6</v>
      </c>
      <c r="AX13" s="187">
        <v>1.6479227004525199E-5</v>
      </c>
      <c r="AY13" s="187">
        <v>1.0769563718285665E-5</v>
      </c>
      <c r="AZ13" s="187">
        <v>5.0682888894975481E-6</v>
      </c>
      <c r="BA13" s="187">
        <v>1.052023439104539E-5</v>
      </c>
      <c r="BB13" s="187">
        <v>4.7076336899640246E-5</v>
      </c>
      <c r="BC13" s="187">
        <v>2.3274645956425906E-5</v>
      </c>
      <c r="BD13" s="187">
        <v>6.1456417059714674E-5</v>
      </c>
      <c r="BE13" s="187">
        <v>2.6098782820101622E-5</v>
      </c>
      <c r="BF13" s="187">
        <v>2.2652125647552597E-5</v>
      </c>
      <c r="BG13" s="187">
        <v>2.2416626969732452E-5</v>
      </c>
      <c r="BH13" s="187">
        <v>2.564226407560742E-5</v>
      </c>
      <c r="BI13" s="187">
        <v>1.9317459295735499E-5</v>
      </c>
      <c r="BJ13" s="187">
        <v>3.1455211439483248E-5</v>
      </c>
      <c r="BK13" s="187">
        <v>5.7862673772127957E-5</v>
      </c>
      <c r="BL13" s="187">
        <v>4.3547927757785637E-5</v>
      </c>
      <c r="BM13" s="187">
        <v>3.2374036126449433E-4</v>
      </c>
      <c r="BN13" s="187">
        <v>2.3662821580116878E-4</v>
      </c>
      <c r="BO13" s="188">
        <v>1.0848745286347885</v>
      </c>
      <c r="BP13" s="149"/>
      <c r="BQ13" s="149"/>
      <c r="BR13" s="149"/>
      <c r="BS13" s="149"/>
      <c r="BT13" s="151"/>
      <c r="BU13" s="149"/>
      <c r="BV13" s="149"/>
      <c r="BW13" s="149"/>
      <c r="BX13" s="149"/>
      <c r="BY13" s="149"/>
      <c r="BZ13" s="149"/>
      <c r="CA13" s="149"/>
      <c r="CB13" s="149"/>
      <c r="CC13" s="149"/>
      <c r="CD13" s="149"/>
      <c r="CE13" s="149"/>
      <c r="CF13" s="149"/>
      <c r="CG13" s="149"/>
      <c r="CH13" s="151"/>
      <c r="CI13" s="149"/>
      <c r="CJ13" s="149"/>
      <c r="CK13" s="149"/>
      <c r="CL13" s="149"/>
      <c r="CM13" s="149"/>
      <c r="CN13" s="149"/>
      <c r="CO13" s="149"/>
      <c r="CP13" s="151"/>
      <c r="CQ13" s="149"/>
      <c r="CR13" s="151"/>
    </row>
    <row r="14" spans="1:97" s="138" customFormat="1" ht="10.9" customHeight="1" x14ac:dyDescent="0.2">
      <c r="A14" s="175" t="s">
        <v>242</v>
      </c>
      <c r="B14" s="186" t="s">
        <v>468</v>
      </c>
      <c r="C14" s="187">
        <v>2.2998224179702036E-5</v>
      </c>
      <c r="D14" s="187">
        <v>7.8514862887438667E-5</v>
      </c>
      <c r="E14" s="187">
        <v>7.160265693080209E-4</v>
      </c>
      <c r="F14" s="187">
        <v>5.2476932284848256E-5</v>
      </c>
      <c r="G14" s="187">
        <v>3.3990769467137249E-5</v>
      </c>
      <c r="H14" s="187">
        <v>3.2401996219597962E-5</v>
      </c>
      <c r="I14" s="187">
        <v>1.8899379884078619E-6</v>
      </c>
      <c r="J14" s="187">
        <v>3.6379801101194945E-6</v>
      </c>
      <c r="K14" s="187">
        <v>1.0381768836503618</v>
      </c>
      <c r="L14" s="187">
        <v>2.5133332587171152E-4</v>
      </c>
      <c r="M14" s="187">
        <v>5.2634076481788274E-6</v>
      </c>
      <c r="N14" s="187">
        <v>2.0341928058719896E-2</v>
      </c>
      <c r="O14" s="187">
        <v>6.1678844366944508E-3</v>
      </c>
      <c r="P14" s="187">
        <v>4.7058460863253554E-3</v>
      </c>
      <c r="Q14" s="187">
        <v>9.5505229766736502E-6</v>
      </c>
      <c r="R14" s="187">
        <v>2.3370769175598436E-3</v>
      </c>
      <c r="S14" s="187">
        <v>1.3853764394943134E-5</v>
      </c>
      <c r="T14" s="187">
        <v>8.6398025004060879E-6</v>
      </c>
      <c r="U14" s="187">
        <v>2.8700535858215692E-4</v>
      </c>
      <c r="V14" s="187">
        <v>6.5003458913898338E-5</v>
      </c>
      <c r="W14" s="187">
        <v>2.6164709344846871E-5</v>
      </c>
      <c r="X14" s="187">
        <v>4.5837300424905127E-6</v>
      </c>
      <c r="Y14" s="187">
        <v>5.6835176064643515E-6</v>
      </c>
      <c r="Z14" s="187">
        <v>1.1510522866655976E-3</v>
      </c>
      <c r="AA14" s="187">
        <v>1.3412780084568744E-6</v>
      </c>
      <c r="AB14" s="187">
        <v>2.9281579460960767E-6</v>
      </c>
      <c r="AC14" s="187">
        <v>0</v>
      </c>
      <c r="AD14" s="187">
        <v>0</v>
      </c>
      <c r="AE14" s="187">
        <v>7.0081527599579396E-6</v>
      </c>
      <c r="AF14" s="187">
        <v>0</v>
      </c>
      <c r="AG14" s="187">
        <v>5.7337369260061619E-7</v>
      </c>
      <c r="AH14" s="187">
        <v>0</v>
      </c>
      <c r="AI14" s="187">
        <v>2.2473007345051636E-6</v>
      </c>
      <c r="AJ14" s="187">
        <v>2.7079464228841271E-6</v>
      </c>
      <c r="AK14" s="187">
        <v>2.6240787944851118E-6</v>
      </c>
      <c r="AL14" s="187">
        <v>1.5489378933737468E-6</v>
      </c>
      <c r="AM14" s="187">
        <v>1.9298260134870322E-3</v>
      </c>
      <c r="AN14" s="187">
        <v>2.2039238242391967E-5</v>
      </c>
      <c r="AO14" s="187">
        <v>4.2380505637536624E-6</v>
      </c>
      <c r="AP14" s="187">
        <v>3.5795209100693356E-6</v>
      </c>
      <c r="AQ14" s="187">
        <v>3.5779208332486628E-6</v>
      </c>
      <c r="AR14" s="187">
        <v>3.3350402566644175E-6</v>
      </c>
      <c r="AS14" s="187">
        <v>1.5749373758400332E-6</v>
      </c>
      <c r="AT14" s="187">
        <v>2.4064079017286174E-6</v>
      </c>
      <c r="AU14" s="187">
        <v>2.9921195127536795E-6</v>
      </c>
      <c r="AV14" s="187">
        <v>2.5645369599681261E-6</v>
      </c>
      <c r="AW14" s="187">
        <v>2.3987514852397564E-6</v>
      </c>
      <c r="AX14" s="187">
        <v>7.4500848733876875E-7</v>
      </c>
      <c r="AY14" s="187">
        <v>7.1504328814660665E-5</v>
      </c>
      <c r="AZ14" s="187">
        <v>5.9413140419344999E-6</v>
      </c>
      <c r="BA14" s="187">
        <v>6.8396955087453561E-6</v>
      </c>
      <c r="BB14" s="187">
        <v>1.4875119329043836E-5</v>
      </c>
      <c r="BC14" s="187">
        <v>3.7197771187076766E-5</v>
      </c>
      <c r="BD14" s="187">
        <v>1.2118222042264131E-3</v>
      </c>
      <c r="BE14" s="187">
        <v>5.1127067811570885E-4</v>
      </c>
      <c r="BF14" s="187">
        <v>2.1209742178969629E-3</v>
      </c>
      <c r="BG14" s="187">
        <v>1.0617631859590666E-5</v>
      </c>
      <c r="BH14" s="187">
        <v>3.1924965212244306E-6</v>
      </c>
      <c r="BI14" s="187">
        <v>9.0532221893100898E-3</v>
      </c>
      <c r="BJ14" s="187">
        <v>2.7313328296019297E-2</v>
      </c>
      <c r="BK14" s="187">
        <v>5.5427873528623265E-6</v>
      </c>
      <c r="BL14" s="187">
        <v>4.8114156218468464E-4</v>
      </c>
      <c r="BM14" s="187">
        <v>5.3027658636812338E-5</v>
      </c>
      <c r="BN14" s="187">
        <v>1.5330032564161031E-5</v>
      </c>
      <c r="BO14" s="188">
        <v>1.1174157750624911</v>
      </c>
      <c r="BP14" s="149"/>
      <c r="BQ14" s="149"/>
      <c r="BR14" s="149"/>
      <c r="BS14" s="149"/>
      <c r="BT14" s="151"/>
      <c r="BU14" s="149"/>
      <c r="BV14" s="149"/>
      <c r="BW14" s="149"/>
      <c r="BX14" s="149"/>
      <c r="BY14" s="149"/>
      <c r="BZ14" s="149"/>
      <c r="CA14" s="149"/>
      <c r="CB14" s="149"/>
      <c r="CC14" s="149"/>
      <c r="CD14" s="149"/>
      <c r="CE14" s="149"/>
      <c r="CF14" s="149"/>
      <c r="CG14" s="149"/>
      <c r="CH14" s="151"/>
      <c r="CI14" s="149"/>
      <c r="CJ14" s="149"/>
      <c r="CK14" s="149"/>
      <c r="CL14" s="149"/>
      <c r="CM14" s="149"/>
      <c r="CN14" s="149"/>
      <c r="CO14" s="149"/>
      <c r="CP14" s="151"/>
      <c r="CQ14" s="149"/>
      <c r="CR14" s="151"/>
    </row>
    <row r="15" spans="1:97" s="138" customFormat="1" ht="10.9" customHeight="1" x14ac:dyDescent="0.2">
      <c r="A15" s="193" t="s">
        <v>243</v>
      </c>
      <c r="B15" s="194" t="s">
        <v>469</v>
      </c>
      <c r="C15" s="195">
        <v>6.4662177336681598E-6</v>
      </c>
      <c r="D15" s="195">
        <v>2.607110504855786E-5</v>
      </c>
      <c r="E15" s="195">
        <v>1.3876297926901333E-4</v>
      </c>
      <c r="F15" s="195">
        <v>1.541772231815472E-5</v>
      </c>
      <c r="G15" s="195">
        <v>6.4207576114788253E-6</v>
      </c>
      <c r="H15" s="195">
        <v>7.9726706283093987E-3</v>
      </c>
      <c r="I15" s="195">
        <v>2.585074842423162E-7</v>
      </c>
      <c r="J15" s="195">
        <v>3.7891668910322284E-7</v>
      </c>
      <c r="K15" s="195">
        <v>1.313927959410275E-4</v>
      </c>
      <c r="L15" s="195">
        <v>1.0271118296028641</v>
      </c>
      <c r="M15" s="195">
        <v>9.8508442423324803E-7</v>
      </c>
      <c r="N15" s="195">
        <v>3.8936907859741933E-3</v>
      </c>
      <c r="O15" s="195">
        <v>4.5233438883170019E-5</v>
      </c>
      <c r="P15" s="195">
        <v>2.056917159807064E-3</v>
      </c>
      <c r="Q15" s="195">
        <v>9.7341561264718014E-7</v>
      </c>
      <c r="R15" s="195">
        <v>7.9263647002612016E-7</v>
      </c>
      <c r="S15" s="195">
        <v>2.1105502578993652E-6</v>
      </c>
      <c r="T15" s="195">
        <v>5.3379035027576758E-7</v>
      </c>
      <c r="U15" s="195">
        <v>4.2196547756345772E-6</v>
      </c>
      <c r="V15" s="195">
        <v>1.3734418927126757E-6</v>
      </c>
      <c r="W15" s="195">
        <v>6.3603145209599243E-7</v>
      </c>
      <c r="X15" s="195">
        <v>1.4012606395989934E-6</v>
      </c>
      <c r="Y15" s="195">
        <v>9.9752997470264991E-7</v>
      </c>
      <c r="Z15" s="195">
        <v>1.2368394959836604E-5</v>
      </c>
      <c r="AA15" s="195">
        <v>2.2499088514821593E-7</v>
      </c>
      <c r="AB15" s="195">
        <v>3.1673723474893016E-7</v>
      </c>
      <c r="AC15" s="195">
        <v>0</v>
      </c>
      <c r="AD15" s="195">
        <v>0</v>
      </c>
      <c r="AE15" s="195">
        <v>1.0866619927666367E-6</v>
      </c>
      <c r="AF15" s="195">
        <v>0</v>
      </c>
      <c r="AG15" s="195">
        <v>7.7879843409030377E-8</v>
      </c>
      <c r="AH15" s="195">
        <v>0</v>
      </c>
      <c r="AI15" s="195">
        <v>3.1029970816407787E-7</v>
      </c>
      <c r="AJ15" s="195">
        <v>3.4754538972970656E-7</v>
      </c>
      <c r="AK15" s="195">
        <v>2.6231958069958129E-7</v>
      </c>
      <c r="AL15" s="195">
        <v>1.9128694924802934E-7</v>
      </c>
      <c r="AM15" s="195">
        <v>6.2456137954703357E-7</v>
      </c>
      <c r="AN15" s="195">
        <v>3.8797471539962087E-6</v>
      </c>
      <c r="AO15" s="195">
        <v>5.3862143526261235E-7</v>
      </c>
      <c r="AP15" s="195">
        <v>4.2787453364887092E-7</v>
      </c>
      <c r="AQ15" s="195">
        <v>6.6811836106873631E-7</v>
      </c>
      <c r="AR15" s="195">
        <v>5.4832074216173869E-7</v>
      </c>
      <c r="AS15" s="195">
        <v>2.583680296056257E-7</v>
      </c>
      <c r="AT15" s="195">
        <v>4.0615774083843423E-7</v>
      </c>
      <c r="AU15" s="195">
        <v>4.3319955882948954E-7</v>
      </c>
      <c r="AV15" s="195">
        <v>4.2429313662595739E-7</v>
      </c>
      <c r="AW15" s="195">
        <v>3.5120974352832695E-7</v>
      </c>
      <c r="AX15" s="195">
        <v>1.7867154136249702E-7</v>
      </c>
      <c r="AY15" s="195">
        <v>1.2774154058104827E-5</v>
      </c>
      <c r="AZ15" s="195">
        <v>1.0195167201638518E-6</v>
      </c>
      <c r="BA15" s="195">
        <v>1.1916101394231628E-6</v>
      </c>
      <c r="BB15" s="195">
        <v>1.5146764515907507E-6</v>
      </c>
      <c r="BC15" s="195">
        <v>2.3178051377304328E-5</v>
      </c>
      <c r="BD15" s="195">
        <v>1.7872491292724547E-4</v>
      </c>
      <c r="BE15" s="195">
        <v>2.3681843178258795E-4</v>
      </c>
      <c r="BF15" s="195">
        <v>1.5353677326102348E-3</v>
      </c>
      <c r="BG15" s="195">
        <v>1.5989961588265173E-6</v>
      </c>
      <c r="BH15" s="195">
        <v>4.4055204657472696E-7</v>
      </c>
      <c r="BI15" s="195">
        <v>3.1934825987369607E-3</v>
      </c>
      <c r="BJ15" s="195">
        <v>7.3129584537235809E-3</v>
      </c>
      <c r="BK15" s="195">
        <v>1.6437043519165335E-6</v>
      </c>
      <c r="BL15" s="195">
        <v>1.6638647494349084E-4</v>
      </c>
      <c r="BM15" s="195">
        <v>1.1454637016207701E-6</v>
      </c>
      <c r="BN15" s="195">
        <v>4.67895103872257E-6</v>
      </c>
      <c r="BO15" s="196">
        <v>1.0541163835544511</v>
      </c>
      <c r="BP15" s="149"/>
      <c r="BQ15" s="149"/>
      <c r="BR15" s="149"/>
      <c r="BS15" s="149"/>
      <c r="BT15" s="151"/>
      <c r="BU15" s="149"/>
      <c r="BV15" s="149"/>
      <c r="BW15" s="149"/>
      <c r="BX15" s="149"/>
      <c r="BY15" s="149"/>
      <c r="BZ15" s="149"/>
      <c r="CA15" s="149"/>
      <c r="CB15" s="149"/>
      <c r="CC15" s="149"/>
      <c r="CD15" s="149"/>
      <c r="CE15" s="149"/>
      <c r="CF15" s="149"/>
      <c r="CG15" s="149"/>
      <c r="CH15" s="151"/>
      <c r="CI15" s="149"/>
      <c r="CJ15" s="149"/>
      <c r="CK15" s="149"/>
      <c r="CL15" s="149"/>
      <c r="CM15" s="149"/>
      <c r="CN15" s="149"/>
      <c r="CO15" s="149"/>
      <c r="CP15" s="151"/>
      <c r="CQ15" s="149"/>
      <c r="CR15" s="151"/>
    </row>
    <row r="16" spans="1:97" s="138" customFormat="1" ht="10.9" customHeight="1" x14ac:dyDescent="0.2">
      <c r="A16" s="175" t="s">
        <v>244</v>
      </c>
      <c r="B16" s="186" t="s">
        <v>470</v>
      </c>
      <c r="C16" s="187">
        <v>1.120167840472232E-4</v>
      </c>
      <c r="D16" s="187">
        <v>4.5275966736491442E-4</v>
      </c>
      <c r="E16" s="187">
        <v>2.9118717161707684E-3</v>
      </c>
      <c r="F16" s="187">
        <v>2.6476084052843733E-4</v>
      </c>
      <c r="G16" s="187">
        <v>2.1371336723584292E-3</v>
      </c>
      <c r="H16" s="187">
        <v>1.3186885841250559E-4</v>
      </c>
      <c r="I16" s="187">
        <v>7.9204578201552574E-6</v>
      </c>
      <c r="J16" s="187">
        <v>6.6255918534160335E-6</v>
      </c>
      <c r="K16" s="187">
        <v>1.6965642238171636E-3</v>
      </c>
      <c r="L16" s="187">
        <v>3.3229518344955197E-4</v>
      </c>
      <c r="M16" s="187">
        <v>1.0085647194344423</v>
      </c>
      <c r="N16" s="187">
        <v>4.9785240332273738E-2</v>
      </c>
      <c r="O16" s="187">
        <v>3.961484551657209E-3</v>
      </c>
      <c r="P16" s="187">
        <v>3.3771467336850124E-2</v>
      </c>
      <c r="Q16" s="187">
        <v>1.7290811910789958E-5</v>
      </c>
      <c r="R16" s="187">
        <v>1.2258210995553805E-5</v>
      </c>
      <c r="S16" s="187">
        <v>1.6062984444242187E-3</v>
      </c>
      <c r="T16" s="187">
        <v>1.0965044577973663E-4</v>
      </c>
      <c r="U16" s="187">
        <v>1.3307348553630449E-4</v>
      </c>
      <c r="V16" s="187">
        <v>3.5624809668929033E-5</v>
      </c>
      <c r="W16" s="187">
        <v>1.3785521112163303E-5</v>
      </c>
      <c r="X16" s="187">
        <v>1.3212111644274617E-5</v>
      </c>
      <c r="Y16" s="187">
        <v>1.3609355420424946E-5</v>
      </c>
      <c r="Z16" s="187">
        <v>1.5591979021630835E-4</v>
      </c>
      <c r="AA16" s="187">
        <v>1.8066214681149133E-6</v>
      </c>
      <c r="AB16" s="187">
        <v>4.2326437529809135E-6</v>
      </c>
      <c r="AC16" s="187">
        <v>0</v>
      </c>
      <c r="AD16" s="187">
        <v>0</v>
      </c>
      <c r="AE16" s="187">
        <v>1.4451730254554756E-5</v>
      </c>
      <c r="AF16" s="187">
        <v>0</v>
      </c>
      <c r="AG16" s="187">
        <v>1.2107728531944271E-6</v>
      </c>
      <c r="AH16" s="187">
        <v>0</v>
      </c>
      <c r="AI16" s="187">
        <v>3.7495565488969837E-6</v>
      </c>
      <c r="AJ16" s="187">
        <v>3.6813294073448465E-6</v>
      </c>
      <c r="AK16" s="187">
        <v>2.51990238384924E-6</v>
      </c>
      <c r="AL16" s="187">
        <v>1.9804791896514756E-6</v>
      </c>
      <c r="AM16" s="187">
        <v>3.8314718792667645E-5</v>
      </c>
      <c r="AN16" s="187">
        <v>3.1037009559064756E-5</v>
      </c>
      <c r="AO16" s="187">
        <v>4.3349840767951606E-5</v>
      </c>
      <c r="AP16" s="187">
        <v>2.0666993605051963E-5</v>
      </c>
      <c r="AQ16" s="187">
        <v>9.9788296607717788E-6</v>
      </c>
      <c r="AR16" s="187">
        <v>7.7627804879678949E-6</v>
      </c>
      <c r="AS16" s="187">
        <v>5.1514376078106013E-6</v>
      </c>
      <c r="AT16" s="187">
        <v>8.9073686708808394E-6</v>
      </c>
      <c r="AU16" s="187">
        <v>6.2267651320704973E-6</v>
      </c>
      <c r="AV16" s="187">
        <v>4.2496086422696383E-6</v>
      </c>
      <c r="AW16" s="187">
        <v>5.9113987889899343E-6</v>
      </c>
      <c r="AX16" s="187">
        <v>1.5702957446384143E-6</v>
      </c>
      <c r="AY16" s="187">
        <v>9.5046156735380558E-5</v>
      </c>
      <c r="AZ16" s="187">
        <v>7.4441367526689577E-6</v>
      </c>
      <c r="BA16" s="187">
        <v>7.1144189590729514E-6</v>
      </c>
      <c r="BB16" s="187">
        <v>1.2266984362856589E-5</v>
      </c>
      <c r="BC16" s="187">
        <v>9.0881108463299919E-5</v>
      </c>
      <c r="BD16" s="187">
        <v>7.7658089004255736E-4</v>
      </c>
      <c r="BE16" s="187">
        <v>5.4673362439478662E-4</v>
      </c>
      <c r="BF16" s="187">
        <v>3.400113731225203E-3</v>
      </c>
      <c r="BG16" s="187">
        <v>7.1857533511924187E-4</v>
      </c>
      <c r="BH16" s="187">
        <v>5.2158774936382172E-6</v>
      </c>
      <c r="BI16" s="187">
        <v>9.7714554043798526E-3</v>
      </c>
      <c r="BJ16" s="187">
        <v>1.4539663232186443E-2</v>
      </c>
      <c r="BK16" s="187">
        <v>2.422174680400525E-5</v>
      </c>
      <c r="BL16" s="187">
        <v>4.0828043815904145E-4</v>
      </c>
      <c r="BM16" s="187">
        <v>2.281504614640766E-5</v>
      </c>
      <c r="BN16" s="187">
        <v>2.8642540511817665E-5</v>
      </c>
      <c r="BO16" s="188">
        <v>1.1369192623928097</v>
      </c>
      <c r="BP16" s="149"/>
      <c r="BQ16" s="149"/>
      <c r="BR16" s="149"/>
      <c r="BS16" s="149"/>
      <c r="BT16" s="151"/>
      <c r="BU16" s="149"/>
      <c r="BV16" s="149"/>
      <c r="BW16" s="149"/>
      <c r="BX16" s="149"/>
      <c r="BY16" s="149"/>
      <c r="BZ16" s="149"/>
      <c r="CA16" s="149"/>
      <c r="CB16" s="149"/>
      <c r="CC16" s="149"/>
      <c r="CD16" s="149"/>
      <c r="CE16" s="149"/>
      <c r="CF16" s="149"/>
      <c r="CG16" s="149"/>
      <c r="CH16" s="151"/>
      <c r="CI16" s="149"/>
      <c r="CJ16" s="149"/>
      <c r="CK16" s="149"/>
      <c r="CL16" s="149"/>
      <c r="CM16" s="149"/>
      <c r="CN16" s="149"/>
      <c r="CO16" s="149"/>
      <c r="CP16" s="151"/>
      <c r="CQ16" s="149"/>
      <c r="CR16" s="151"/>
    </row>
    <row r="17" spans="1:96" s="138" customFormat="1" ht="10.9" customHeight="1" x14ac:dyDescent="0.2">
      <c r="A17" s="175" t="s">
        <v>245</v>
      </c>
      <c r="B17" s="186" t="s">
        <v>471</v>
      </c>
      <c r="C17" s="187">
        <v>2.2470250814561545E-4</v>
      </c>
      <c r="D17" s="187">
        <v>8.7156759780529329E-4</v>
      </c>
      <c r="E17" s="187">
        <v>8.7660022757841925E-3</v>
      </c>
      <c r="F17" s="187">
        <v>5.5278881358455793E-4</v>
      </c>
      <c r="G17" s="187">
        <v>1.5877004152338033E-3</v>
      </c>
      <c r="H17" s="187">
        <v>5.7879810580106154E-4</v>
      </c>
      <c r="I17" s="187">
        <v>3.9598804754599757E-6</v>
      </c>
      <c r="J17" s="187">
        <v>6.1861095660654131E-6</v>
      </c>
      <c r="K17" s="187">
        <v>1.0486274107621847E-2</v>
      </c>
      <c r="L17" s="187">
        <v>4.433140809996774E-3</v>
      </c>
      <c r="M17" s="187">
        <v>8.6599229253428797E-5</v>
      </c>
      <c r="N17" s="187">
        <v>1.0460396081810062</v>
      </c>
      <c r="O17" s="187">
        <v>1.1943496645127073E-2</v>
      </c>
      <c r="P17" s="187">
        <v>5.0951905266479081E-2</v>
      </c>
      <c r="Q17" s="187">
        <v>5.7859447192570541E-5</v>
      </c>
      <c r="R17" s="187">
        <v>4.8629901464995199E-5</v>
      </c>
      <c r="S17" s="187">
        <v>4.037343211417138E-4</v>
      </c>
      <c r="T17" s="187">
        <v>4.7028680808708316E-5</v>
      </c>
      <c r="U17" s="187">
        <v>9.9062328111426527E-4</v>
      </c>
      <c r="V17" s="187">
        <v>2.3999243898733207E-4</v>
      </c>
      <c r="W17" s="187">
        <v>8.6413156915486627E-5</v>
      </c>
      <c r="X17" s="187">
        <v>5.8582492230745919E-5</v>
      </c>
      <c r="Y17" s="187">
        <v>1.7849625501167537E-4</v>
      </c>
      <c r="Z17" s="187">
        <v>3.0559564331521932E-3</v>
      </c>
      <c r="AA17" s="187">
        <v>1.4788151244215543E-6</v>
      </c>
      <c r="AB17" s="187">
        <v>1.7064775861354283E-5</v>
      </c>
      <c r="AC17" s="187">
        <v>0</v>
      </c>
      <c r="AD17" s="187">
        <v>0</v>
      </c>
      <c r="AE17" s="187">
        <v>1.3520097843783811E-4</v>
      </c>
      <c r="AF17" s="187">
        <v>0</v>
      </c>
      <c r="AG17" s="187">
        <v>8.6161203269152157E-7</v>
      </c>
      <c r="AH17" s="187">
        <v>0</v>
      </c>
      <c r="AI17" s="187">
        <v>3.5094115628043201E-6</v>
      </c>
      <c r="AJ17" s="187">
        <v>5.5971247583506475E-6</v>
      </c>
      <c r="AK17" s="187">
        <v>6.5669343122584303E-6</v>
      </c>
      <c r="AL17" s="187">
        <v>2.8458858993822803E-6</v>
      </c>
      <c r="AM17" s="187">
        <v>4.5714712358528586E-5</v>
      </c>
      <c r="AN17" s="187">
        <v>2.2503082069608787E-5</v>
      </c>
      <c r="AO17" s="187">
        <v>1.9018772833033473E-5</v>
      </c>
      <c r="AP17" s="187">
        <v>1.2973227209923462E-5</v>
      </c>
      <c r="AQ17" s="187">
        <v>1.2501090003755216E-5</v>
      </c>
      <c r="AR17" s="187">
        <v>7.1224177394062877E-6</v>
      </c>
      <c r="AS17" s="187">
        <v>2.5125598638681758E-6</v>
      </c>
      <c r="AT17" s="187">
        <v>5.3988366557756996E-6</v>
      </c>
      <c r="AU17" s="187">
        <v>5.103133964540265E-6</v>
      </c>
      <c r="AV17" s="187">
        <v>3.8363019273752423E-6</v>
      </c>
      <c r="AW17" s="187">
        <v>4.2707622505478269E-6</v>
      </c>
      <c r="AX17" s="187">
        <v>1.1150674685786682E-6</v>
      </c>
      <c r="AY17" s="187">
        <v>6.9234228006094333E-5</v>
      </c>
      <c r="AZ17" s="187">
        <v>6.1222576498417591E-6</v>
      </c>
      <c r="BA17" s="187">
        <v>5.2602873636688006E-6</v>
      </c>
      <c r="BB17" s="187">
        <v>2.9609489308009476E-5</v>
      </c>
      <c r="BC17" s="187">
        <v>4.9091567310118412E-5</v>
      </c>
      <c r="BD17" s="187">
        <v>5.0940394963484544E-4</v>
      </c>
      <c r="BE17" s="187">
        <v>6.3621156050884672E-4</v>
      </c>
      <c r="BF17" s="187">
        <v>2.7042796812821535E-3</v>
      </c>
      <c r="BG17" s="187">
        <v>2.3193108471366062E-4</v>
      </c>
      <c r="BH17" s="187">
        <v>4.7296783616358324E-6</v>
      </c>
      <c r="BI17" s="187">
        <v>6.101419276112548E-3</v>
      </c>
      <c r="BJ17" s="187">
        <v>2.2773791135418643E-2</v>
      </c>
      <c r="BK17" s="187">
        <v>2.008366201985461E-5</v>
      </c>
      <c r="BL17" s="187">
        <v>3.3069990013743979E-4</v>
      </c>
      <c r="BM17" s="187">
        <v>1.3866276780407697E-4</v>
      </c>
      <c r="BN17" s="187">
        <v>2.2806034745758464E-5</v>
      </c>
      <c r="BO17" s="188">
        <v>1.1756485784166117</v>
      </c>
      <c r="BP17" s="149"/>
      <c r="BQ17" s="149"/>
      <c r="BR17" s="149"/>
      <c r="BS17" s="149"/>
      <c r="BT17" s="151"/>
      <c r="BU17" s="149"/>
      <c r="BV17" s="149"/>
      <c r="BW17" s="149"/>
      <c r="BX17" s="149"/>
      <c r="BY17" s="149"/>
      <c r="BZ17" s="149"/>
      <c r="CA17" s="149"/>
      <c r="CB17" s="149"/>
      <c r="CC17" s="149"/>
      <c r="CD17" s="149"/>
      <c r="CE17" s="149"/>
      <c r="CF17" s="149"/>
      <c r="CG17" s="149"/>
      <c r="CH17" s="151"/>
      <c r="CI17" s="149"/>
      <c r="CJ17" s="149"/>
      <c r="CK17" s="149"/>
      <c r="CL17" s="149"/>
      <c r="CM17" s="149"/>
      <c r="CN17" s="149"/>
      <c r="CO17" s="149"/>
      <c r="CP17" s="151"/>
      <c r="CQ17" s="149"/>
      <c r="CR17" s="151"/>
    </row>
    <row r="18" spans="1:96" s="138" customFormat="1" ht="10.9" customHeight="1" x14ac:dyDescent="0.2">
      <c r="A18" s="175" t="s">
        <v>246</v>
      </c>
      <c r="B18" s="186" t="s">
        <v>472</v>
      </c>
      <c r="C18" s="187">
        <v>4.0872317088749053E-6</v>
      </c>
      <c r="D18" s="187">
        <v>6.6183608071296696E-6</v>
      </c>
      <c r="E18" s="187">
        <v>9.5744897548845261E-5</v>
      </c>
      <c r="F18" s="187">
        <v>5.2838569405735188E-6</v>
      </c>
      <c r="G18" s="187">
        <v>4.4544957190649468E-6</v>
      </c>
      <c r="H18" s="187">
        <v>1.0151822829555525E-3</v>
      </c>
      <c r="I18" s="187">
        <v>3.4506601586485981E-6</v>
      </c>
      <c r="J18" s="187">
        <v>5.7963514522122586E-6</v>
      </c>
      <c r="K18" s="187">
        <v>5.3862801671471716E-4</v>
      </c>
      <c r="L18" s="187">
        <v>2.9183950343130777E-4</v>
      </c>
      <c r="M18" s="187">
        <v>5.0142548493186017E-6</v>
      </c>
      <c r="N18" s="187">
        <v>2.0168569168700143E-4</v>
      </c>
      <c r="O18" s="187">
        <v>1.0084087293230422</v>
      </c>
      <c r="P18" s="187">
        <v>2.1415857713180493E-5</v>
      </c>
      <c r="Q18" s="187">
        <v>1.9363275210098592E-6</v>
      </c>
      <c r="R18" s="187">
        <v>3.5277718744583513E-6</v>
      </c>
      <c r="S18" s="187">
        <v>5.8155909929615732E-6</v>
      </c>
      <c r="T18" s="187">
        <v>3.2191537408217036E-6</v>
      </c>
      <c r="U18" s="187">
        <v>4.5624913996153006E-6</v>
      </c>
      <c r="V18" s="187">
        <v>4.136073580144378E-6</v>
      </c>
      <c r="W18" s="187">
        <v>2.6769751207137048E-6</v>
      </c>
      <c r="X18" s="187">
        <v>2.1928709030146268E-6</v>
      </c>
      <c r="Y18" s="187">
        <v>2.3709185623956514E-6</v>
      </c>
      <c r="Z18" s="187">
        <v>1.0688735629284597E-5</v>
      </c>
      <c r="AA18" s="187">
        <v>1.6023375987516586E-6</v>
      </c>
      <c r="AB18" s="187">
        <v>2.0845525313900927E-6</v>
      </c>
      <c r="AC18" s="187">
        <v>0</v>
      </c>
      <c r="AD18" s="187">
        <v>0</v>
      </c>
      <c r="AE18" s="187">
        <v>5.1653799467157204E-6</v>
      </c>
      <c r="AF18" s="187">
        <v>0</v>
      </c>
      <c r="AG18" s="187">
        <v>1.0202186961100948E-6</v>
      </c>
      <c r="AH18" s="187">
        <v>0</v>
      </c>
      <c r="AI18" s="187">
        <v>2.1732326696998436E-6</v>
      </c>
      <c r="AJ18" s="187">
        <v>1.7245523185795823E-6</v>
      </c>
      <c r="AK18" s="187">
        <v>1.8288863859252112E-6</v>
      </c>
      <c r="AL18" s="187">
        <v>1.3887386717905622E-6</v>
      </c>
      <c r="AM18" s="187">
        <v>3.9178863663664401E-6</v>
      </c>
      <c r="AN18" s="187">
        <v>2.6856599567093512E-5</v>
      </c>
      <c r="AO18" s="187">
        <v>6.7413786286475443E-6</v>
      </c>
      <c r="AP18" s="187">
        <v>3.330039997340359E-6</v>
      </c>
      <c r="AQ18" s="187">
        <v>3.8195629651858331E-6</v>
      </c>
      <c r="AR18" s="187">
        <v>4.9714158650760235E-6</v>
      </c>
      <c r="AS18" s="187">
        <v>2.4160786219823231E-6</v>
      </c>
      <c r="AT18" s="187">
        <v>3.5382621178254914E-6</v>
      </c>
      <c r="AU18" s="187">
        <v>6.4369854888691018E-6</v>
      </c>
      <c r="AV18" s="187">
        <v>9.0426852681072235E-6</v>
      </c>
      <c r="AW18" s="187">
        <v>2.6321671977194862E-6</v>
      </c>
      <c r="AX18" s="187">
        <v>6.5420569476455166E-7</v>
      </c>
      <c r="AY18" s="187">
        <v>8.7667456667262598E-5</v>
      </c>
      <c r="AZ18" s="187">
        <v>6.5499336219976808E-6</v>
      </c>
      <c r="BA18" s="187">
        <v>1.9992630871803211E-6</v>
      </c>
      <c r="BB18" s="187">
        <v>2.9550416570822099E-6</v>
      </c>
      <c r="BC18" s="187">
        <v>6.8980870648357671E-6</v>
      </c>
      <c r="BD18" s="187">
        <v>2.6132440186598865E-5</v>
      </c>
      <c r="BE18" s="187">
        <v>7.9215145007683263E-5</v>
      </c>
      <c r="BF18" s="187">
        <v>3.4227868878956142E-4</v>
      </c>
      <c r="BG18" s="187">
        <v>3.2326532076317072E-6</v>
      </c>
      <c r="BH18" s="187">
        <v>3.0181915053448823E-6</v>
      </c>
      <c r="BI18" s="187">
        <v>4.7950160436150621E-3</v>
      </c>
      <c r="BJ18" s="187">
        <v>1.2615275565004103E-2</v>
      </c>
      <c r="BK18" s="187">
        <v>2.2006678831149996E-6</v>
      </c>
      <c r="BL18" s="187">
        <v>1.18705597587429E-4</v>
      </c>
      <c r="BM18" s="187">
        <v>5.4318790600759698E-6</v>
      </c>
      <c r="BN18" s="187">
        <v>5.6230241827795436E-4</v>
      </c>
      <c r="BO18" s="188">
        <v>1.0293992819328741</v>
      </c>
      <c r="BP18" s="149"/>
      <c r="BQ18" s="149"/>
      <c r="BR18" s="149"/>
      <c r="BS18" s="149"/>
      <c r="BT18" s="151"/>
      <c r="BU18" s="149"/>
      <c r="BV18" s="149"/>
      <c r="BW18" s="149"/>
      <c r="BX18" s="149"/>
      <c r="BY18" s="149"/>
      <c r="BZ18" s="149"/>
      <c r="CA18" s="149"/>
      <c r="CB18" s="149"/>
      <c r="CC18" s="149"/>
      <c r="CD18" s="149"/>
      <c r="CE18" s="149"/>
      <c r="CF18" s="149"/>
      <c r="CG18" s="149"/>
      <c r="CH18" s="151"/>
      <c r="CI18" s="149"/>
      <c r="CJ18" s="149"/>
      <c r="CK18" s="149"/>
      <c r="CL18" s="149"/>
      <c r="CM18" s="149"/>
      <c r="CN18" s="149"/>
      <c r="CO18" s="149"/>
      <c r="CP18" s="151"/>
      <c r="CQ18" s="149"/>
      <c r="CR18" s="151"/>
    </row>
    <row r="19" spans="1:96" s="138" customFormat="1" ht="10.9" customHeight="1" x14ac:dyDescent="0.2">
      <c r="A19" s="175" t="s">
        <v>247</v>
      </c>
      <c r="B19" s="197" t="s">
        <v>346</v>
      </c>
      <c r="C19" s="187">
        <v>2.8865954614655204E-3</v>
      </c>
      <c r="D19" s="187">
        <v>1.2183276331790494E-2</v>
      </c>
      <c r="E19" s="187">
        <v>5.7160441880972558E-2</v>
      </c>
      <c r="F19" s="187">
        <v>6.758834941281682E-3</v>
      </c>
      <c r="G19" s="187">
        <v>1.9836593179222574E-6</v>
      </c>
      <c r="H19" s="187">
        <v>2.8505189548619957E-3</v>
      </c>
      <c r="I19" s="187">
        <v>2.5957293627063052E-7</v>
      </c>
      <c r="J19" s="187">
        <v>4.879567531190479E-7</v>
      </c>
      <c r="K19" s="187">
        <v>2.7321280412290018E-2</v>
      </c>
      <c r="L19" s="187">
        <v>6.6942418010695263E-4</v>
      </c>
      <c r="M19" s="187">
        <v>5.0185489202006542E-5</v>
      </c>
      <c r="N19" s="187">
        <v>9.7922241922439963E-4</v>
      </c>
      <c r="O19" s="187">
        <v>1.7002128984346302E-4</v>
      </c>
      <c r="P19" s="187">
        <v>1.0109005626372409</v>
      </c>
      <c r="Q19" s="187">
        <v>3.1029023380457061E-4</v>
      </c>
      <c r="R19" s="187">
        <v>1.7447033670761833E-4</v>
      </c>
      <c r="S19" s="187">
        <v>1.1660919238716659E-6</v>
      </c>
      <c r="T19" s="187">
        <v>1.021184918488875E-6</v>
      </c>
      <c r="U19" s="187">
        <v>1.1979930454438312E-5</v>
      </c>
      <c r="V19" s="187">
        <v>3.2247471325609591E-6</v>
      </c>
      <c r="W19" s="187">
        <v>1.4893547258817408E-6</v>
      </c>
      <c r="X19" s="187">
        <v>1.8804906409099659E-4</v>
      </c>
      <c r="Y19" s="187">
        <v>4.4942669813816426E-7</v>
      </c>
      <c r="Z19" s="187">
        <v>5.3732590117174784E-5</v>
      </c>
      <c r="AA19" s="187">
        <v>1.2496888749060829E-7</v>
      </c>
      <c r="AB19" s="187">
        <v>4.8982131479933523E-7</v>
      </c>
      <c r="AC19" s="187">
        <v>0</v>
      </c>
      <c r="AD19" s="187">
        <v>0</v>
      </c>
      <c r="AE19" s="187">
        <v>5.8154601841243191E-7</v>
      </c>
      <c r="AF19" s="187">
        <v>0</v>
      </c>
      <c r="AG19" s="187">
        <v>8.4756082779614817E-8</v>
      </c>
      <c r="AH19" s="187">
        <v>0</v>
      </c>
      <c r="AI19" s="187">
        <v>4.6655261990137543E-7</v>
      </c>
      <c r="AJ19" s="187">
        <v>5.5234729440205014E-7</v>
      </c>
      <c r="AK19" s="187">
        <v>4.3144612088142251E-7</v>
      </c>
      <c r="AL19" s="187">
        <v>3.5496715697123547E-7</v>
      </c>
      <c r="AM19" s="187">
        <v>6.1154622996853342E-5</v>
      </c>
      <c r="AN19" s="187">
        <v>1.15451519268114E-6</v>
      </c>
      <c r="AO19" s="187">
        <v>3.9718210359492978E-6</v>
      </c>
      <c r="AP19" s="187">
        <v>7.1742013716409283E-7</v>
      </c>
      <c r="AQ19" s="187">
        <v>9.5502897023362241E-5</v>
      </c>
      <c r="AR19" s="187">
        <v>7.6358009564030906E-6</v>
      </c>
      <c r="AS19" s="187">
        <v>2.7828109567197017E-7</v>
      </c>
      <c r="AT19" s="187">
        <v>3.8513609108551748E-7</v>
      </c>
      <c r="AU19" s="187">
        <v>3.5768706436990444E-7</v>
      </c>
      <c r="AV19" s="187">
        <v>1.0597760143796875E-5</v>
      </c>
      <c r="AW19" s="187">
        <v>2.7531767035083583E-7</v>
      </c>
      <c r="AX19" s="187">
        <v>1.2159431759302929E-7</v>
      </c>
      <c r="AY19" s="187">
        <v>3.4606333646382057E-6</v>
      </c>
      <c r="AZ19" s="187">
        <v>3.8929772671094724E-7</v>
      </c>
      <c r="BA19" s="187">
        <v>2.2330971967260752E-6</v>
      </c>
      <c r="BB19" s="187">
        <v>3.4003344447992E-6</v>
      </c>
      <c r="BC19" s="187">
        <v>1.5665131105597381E-6</v>
      </c>
      <c r="BD19" s="187">
        <v>2.8872592699943884E-4</v>
      </c>
      <c r="BE19" s="187">
        <v>3.5352100388763257E-5</v>
      </c>
      <c r="BF19" s="187">
        <v>1.4153647324915075E-4</v>
      </c>
      <c r="BG19" s="187">
        <v>6.1754196393173027E-6</v>
      </c>
      <c r="BH19" s="187">
        <v>5.4291339539615351E-7</v>
      </c>
      <c r="BI19" s="187">
        <v>4.2180599696619176E-4</v>
      </c>
      <c r="BJ19" s="187">
        <v>1.093435652723559E-3</v>
      </c>
      <c r="BK19" s="187">
        <v>2.2793224723347493E-4</v>
      </c>
      <c r="BL19" s="187">
        <v>3.1571436682877677E-5</v>
      </c>
      <c r="BM19" s="187">
        <v>3.6506861127212999E-6</v>
      </c>
      <c r="BN19" s="187">
        <v>9.6180602941591033E-7</v>
      </c>
      <c r="BO19" s="188">
        <v>1.125126947942346</v>
      </c>
      <c r="BP19" s="149"/>
      <c r="BQ19" s="149"/>
      <c r="BR19" s="149"/>
      <c r="BS19" s="149"/>
      <c r="BT19" s="151"/>
      <c r="BU19" s="149"/>
      <c r="BV19" s="149"/>
      <c r="BW19" s="149"/>
      <c r="BX19" s="149"/>
      <c r="BY19" s="149"/>
      <c r="BZ19" s="149"/>
      <c r="CA19" s="149"/>
      <c r="CB19" s="149"/>
      <c r="CC19" s="149"/>
      <c r="CD19" s="149"/>
      <c r="CE19" s="149"/>
      <c r="CF19" s="149"/>
      <c r="CG19" s="149"/>
      <c r="CH19" s="151"/>
      <c r="CI19" s="149"/>
      <c r="CJ19" s="149"/>
      <c r="CK19" s="149"/>
      <c r="CL19" s="149"/>
      <c r="CM19" s="149"/>
      <c r="CN19" s="149"/>
      <c r="CO19" s="149"/>
      <c r="CP19" s="151"/>
      <c r="CQ19" s="149"/>
      <c r="CR19" s="151"/>
    </row>
    <row r="20" spans="1:96" s="138" customFormat="1" ht="10.9" customHeight="1" x14ac:dyDescent="0.2">
      <c r="A20" s="175" t="s">
        <v>248</v>
      </c>
      <c r="B20" s="186" t="s">
        <v>473</v>
      </c>
      <c r="C20" s="187">
        <v>7.4121305915965698E-6</v>
      </c>
      <c r="D20" s="187">
        <v>5.8289501421356068E-6</v>
      </c>
      <c r="E20" s="187">
        <v>6.0180139013078551E-6</v>
      </c>
      <c r="F20" s="187">
        <v>1.4854869303255159E-5</v>
      </c>
      <c r="G20" s="187">
        <v>4.9567632523022208E-5</v>
      </c>
      <c r="H20" s="187">
        <v>8.8271158481283737E-4</v>
      </c>
      <c r="I20" s="187">
        <v>4.0105500065319946E-6</v>
      </c>
      <c r="J20" s="187">
        <v>4.5965026538477014E-6</v>
      </c>
      <c r="K20" s="187">
        <v>6.5881657899875076E-6</v>
      </c>
      <c r="L20" s="187">
        <v>2.0335149265981548E-4</v>
      </c>
      <c r="M20" s="187">
        <v>2.1605675495620593E-6</v>
      </c>
      <c r="N20" s="187">
        <v>6.8698232329555085E-6</v>
      </c>
      <c r="O20" s="187">
        <v>8.0258414975694615E-6</v>
      </c>
      <c r="P20" s="187">
        <v>4.5866745545357673E-6</v>
      </c>
      <c r="Q20" s="187">
        <v>1.0095063042930885</v>
      </c>
      <c r="R20" s="187">
        <v>9.4864789434547653E-3</v>
      </c>
      <c r="S20" s="187">
        <v>3.2594032479574599E-5</v>
      </c>
      <c r="T20" s="187">
        <v>4.4359370338773303E-4</v>
      </c>
      <c r="U20" s="187">
        <v>1.0939945118994764E-4</v>
      </c>
      <c r="V20" s="187">
        <v>1.6816099225153613E-4</v>
      </c>
      <c r="W20" s="187">
        <v>3.9010125352073306E-5</v>
      </c>
      <c r="X20" s="187">
        <v>4.2452260426422133E-5</v>
      </c>
      <c r="Y20" s="187">
        <v>1.8799773774723335E-6</v>
      </c>
      <c r="Z20" s="187">
        <v>5.0011144979874996E-6</v>
      </c>
      <c r="AA20" s="187">
        <v>6.9507701207548383E-7</v>
      </c>
      <c r="AB20" s="187">
        <v>2.181184323537249E-5</v>
      </c>
      <c r="AC20" s="187">
        <v>0</v>
      </c>
      <c r="AD20" s="187">
        <v>0</v>
      </c>
      <c r="AE20" s="187">
        <v>1.6136075386055643E-5</v>
      </c>
      <c r="AF20" s="187">
        <v>0</v>
      </c>
      <c r="AG20" s="187">
        <v>6.8183471256681635E-7</v>
      </c>
      <c r="AH20" s="187">
        <v>0</v>
      </c>
      <c r="AI20" s="187">
        <v>9.1933371281873507E-6</v>
      </c>
      <c r="AJ20" s="187">
        <v>3.2604509578170555E-5</v>
      </c>
      <c r="AK20" s="187">
        <v>3.071453186384561E-6</v>
      </c>
      <c r="AL20" s="187">
        <v>3.3736151035893072E-5</v>
      </c>
      <c r="AM20" s="187">
        <v>7.0768642405683076E-5</v>
      </c>
      <c r="AN20" s="187">
        <v>1.0558361302134056E-5</v>
      </c>
      <c r="AO20" s="187">
        <v>2.4678786346590666E-5</v>
      </c>
      <c r="AP20" s="187">
        <v>1.0463230425319097E-4</v>
      </c>
      <c r="AQ20" s="187">
        <v>9.4660647501744627E-6</v>
      </c>
      <c r="AR20" s="187">
        <v>5.9574177899890863E-6</v>
      </c>
      <c r="AS20" s="187">
        <v>3.0955495443803788E-6</v>
      </c>
      <c r="AT20" s="187">
        <v>8.9536539686634227E-6</v>
      </c>
      <c r="AU20" s="187">
        <v>7.8926972500965167E-6</v>
      </c>
      <c r="AV20" s="187">
        <v>1.8450594648598155E-5</v>
      </c>
      <c r="AW20" s="187">
        <v>5.9112840604271467E-6</v>
      </c>
      <c r="AX20" s="187">
        <v>2.2920289273150762E-6</v>
      </c>
      <c r="AY20" s="187">
        <v>2.6038244230552598E-5</v>
      </c>
      <c r="AZ20" s="187">
        <v>5.7492729275924689E-6</v>
      </c>
      <c r="BA20" s="187">
        <v>5.8068506836374314E-6</v>
      </c>
      <c r="BB20" s="187">
        <v>2.4344353568907512E-5</v>
      </c>
      <c r="BC20" s="187">
        <v>8.4430704261073426E-6</v>
      </c>
      <c r="BD20" s="187">
        <v>5.4049898361870053E-6</v>
      </c>
      <c r="BE20" s="187">
        <v>9.3954035120796769E-6</v>
      </c>
      <c r="BF20" s="187">
        <v>1.1212047913012295E-5</v>
      </c>
      <c r="BG20" s="187">
        <v>2.3324289009997716E-5</v>
      </c>
      <c r="BH20" s="187">
        <v>2.1411730422896055E-5</v>
      </c>
      <c r="BI20" s="187">
        <v>3.2681908176941061E-5</v>
      </c>
      <c r="BJ20" s="187">
        <v>1.0220964013109328E-5</v>
      </c>
      <c r="BK20" s="187">
        <v>1.0351277587351398E-4</v>
      </c>
      <c r="BL20" s="187">
        <v>2.1646358925235811E-5</v>
      </c>
      <c r="BM20" s="187">
        <v>7.3415106384852916E-4</v>
      </c>
      <c r="BN20" s="187">
        <v>1.135432960304285E-5</v>
      </c>
      <c r="BO20" s="188">
        <v>1.0224867430122186</v>
      </c>
      <c r="BP20" s="149"/>
      <c r="BQ20" s="149"/>
      <c r="BR20" s="149"/>
      <c r="BS20" s="149"/>
      <c r="BT20" s="151"/>
      <c r="BU20" s="149"/>
      <c r="BV20" s="149"/>
      <c r="BW20" s="149"/>
      <c r="BX20" s="149"/>
      <c r="BY20" s="149"/>
      <c r="BZ20" s="149"/>
      <c r="CA20" s="149"/>
      <c r="CB20" s="149"/>
      <c r="CC20" s="149"/>
      <c r="CD20" s="149"/>
      <c r="CE20" s="149"/>
      <c r="CF20" s="149"/>
      <c r="CG20" s="149"/>
      <c r="CH20" s="151"/>
      <c r="CI20" s="149"/>
      <c r="CJ20" s="149"/>
      <c r="CK20" s="149"/>
      <c r="CL20" s="149"/>
      <c r="CM20" s="149"/>
      <c r="CN20" s="149"/>
      <c r="CO20" s="149"/>
      <c r="CP20" s="151"/>
      <c r="CQ20" s="149"/>
      <c r="CR20" s="151"/>
    </row>
    <row r="21" spans="1:96" s="138" customFormat="1" ht="10.9" customHeight="1" x14ac:dyDescent="0.2">
      <c r="A21" s="189" t="s">
        <v>249</v>
      </c>
      <c r="B21" s="190" t="s">
        <v>474</v>
      </c>
      <c r="C21" s="191">
        <v>1.5335669182190968E-4</v>
      </c>
      <c r="D21" s="191">
        <v>1.3389625891244606E-4</v>
      </c>
      <c r="E21" s="191">
        <v>3.9325556848332433E-5</v>
      </c>
      <c r="F21" s="191">
        <v>1.8194616681580533E-4</v>
      </c>
      <c r="G21" s="191">
        <v>8.5975838689787076E-6</v>
      </c>
      <c r="H21" s="191">
        <v>2.6828560689313118E-4</v>
      </c>
      <c r="I21" s="191">
        <v>1.1835555200594581E-4</v>
      </c>
      <c r="J21" s="191">
        <v>1.7493289808403234E-4</v>
      </c>
      <c r="K21" s="191">
        <v>4.5410194423184665E-5</v>
      </c>
      <c r="L21" s="191">
        <v>8.4787050285396628E-5</v>
      </c>
      <c r="M21" s="191">
        <v>1.5924122232636931E-5</v>
      </c>
      <c r="N21" s="191">
        <v>3.9361348839867587E-5</v>
      </c>
      <c r="O21" s="191">
        <v>2.2510963208713079E-5</v>
      </c>
      <c r="P21" s="191">
        <v>1.8958375589272815E-5</v>
      </c>
      <c r="Q21" s="191">
        <v>6.4057786868260728E-6</v>
      </c>
      <c r="R21" s="191">
        <v>1.000277962181882</v>
      </c>
      <c r="S21" s="191">
        <v>4.3670370664024397E-5</v>
      </c>
      <c r="T21" s="191">
        <v>6.8856743205962707E-5</v>
      </c>
      <c r="U21" s="191">
        <v>5.0911214215916396E-5</v>
      </c>
      <c r="V21" s="191">
        <v>4.9848299995884269E-5</v>
      </c>
      <c r="W21" s="191">
        <v>1.9607825446153931E-5</v>
      </c>
      <c r="X21" s="191">
        <v>1.1689870938418153E-4</v>
      </c>
      <c r="Y21" s="191">
        <v>1.3573984103615521E-5</v>
      </c>
      <c r="Z21" s="191">
        <v>3.1644784177760423E-5</v>
      </c>
      <c r="AA21" s="191">
        <v>3.747144189110131E-6</v>
      </c>
      <c r="AB21" s="191">
        <v>1.1404401802564727E-5</v>
      </c>
      <c r="AC21" s="191">
        <v>0</v>
      </c>
      <c r="AD21" s="191">
        <v>0</v>
      </c>
      <c r="AE21" s="191">
        <v>4.1328702564878685E-5</v>
      </c>
      <c r="AF21" s="191">
        <v>0</v>
      </c>
      <c r="AG21" s="191">
        <v>2.1210339459325078E-6</v>
      </c>
      <c r="AH21" s="191">
        <v>0</v>
      </c>
      <c r="AI21" s="191">
        <v>2.7183339000680955E-5</v>
      </c>
      <c r="AJ21" s="191">
        <v>5.9660720749831991E-5</v>
      </c>
      <c r="AK21" s="191">
        <v>7.6432997873341421E-6</v>
      </c>
      <c r="AL21" s="191">
        <v>1.6472974918231977E-5</v>
      </c>
      <c r="AM21" s="191">
        <v>9.1031269236593879E-5</v>
      </c>
      <c r="AN21" s="191">
        <v>6.0356521509037638E-5</v>
      </c>
      <c r="AO21" s="191">
        <v>8.8917106815400765E-5</v>
      </c>
      <c r="AP21" s="191">
        <v>5.4146739982788301E-5</v>
      </c>
      <c r="AQ21" s="191">
        <v>3.7938456420118099E-5</v>
      </c>
      <c r="AR21" s="191">
        <v>4.1486568285868012E-5</v>
      </c>
      <c r="AS21" s="191">
        <v>1.2324298413023749E-5</v>
      </c>
      <c r="AT21" s="191">
        <v>3.6979692383850381E-5</v>
      </c>
      <c r="AU21" s="191">
        <v>5.1580112861466244E-5</v>
      </c>
      <c r="AV21" s="191">
        <v>1.0873276640934219E-4</v>
      </c>
      <c r="AW21" s="191">
        <v>4.614383367540987E-5</v>
      </c>
      <c r="AX21" s="191">
        <v>6.4143211933721099E-6</v>
      </c>
      <c r="AY21" s="191">
        <v>4.8685142799839342E-5</v>
      </c>
      <c r="AZ21" s="191">
        <v>4.7567144544598865E-5</v>
      </c>
      <c r="BA21" s="191">
        <v>2.3759358704253716E-5</v>
      </c>
      <c r="BB21" s="191">
        <v>4.3242761929352731E-5</v>
      </c>
      <c r="BC21" s="191">
        <v>5.9291073309557174E-5</v>
      </c>
      <c r="BD21" s="191">
        <v>2.3038068094127839E-5</v>
      </c>
      <c r="BE21" s="191">
        <v>9.2297707741407378E-5</v>
      </c>
      <c r="BF21" s="191">
        <v>8.7682886561708505E-5</v>
      </c>
      <c r="BG21" s="191">
        <v>6.5230401157572945E-4</v>
      </c>
      <c r="BH21" s="191">
        <v>5.5964678821438271E-5</v>
      </c>
      <c r="BI21" s="191">
        <v>3.0486897907382865E-4</v>
      </c>
      <c r="BJ21" s="191">
        <v>3.4886113791029467E-5</v>
      </c>
      <c r="BK21" s="191">
        <v>1.3037364274807485E-4</v>
      </c>
      <c r="BL21" s="191">
        <v>1.3901360987748665E-4</v>
      </c>
      <c r="BM21" s="191">
        <v>1.0163367944880033E-4</v>
      </c>
      <c r="BN21" s="191">
        <v>3.2315702019554615E-5</v>
      </c>
      <c r="BO21" s="192">
        <v>1.0046675661267779</v>
      </c>
      <c r="BP21" s="149"/>
      <c r="BQ21" s="149"/>
      <c r="BR21" s="149"/>
      <c r="BS21" s="149"/>
      <c r="BT21" s="151"/>
      <c r="BU21" s="149"/>
      <c r="BV21" s="149"/>
      <c r="BW21" s="149"/>
      <c r="BX21" s="149"/>
      <c r="BY21" s="149"/>
      <c r="BZ21" s="149"/>
      <c r="CA21" s="149"/>
      <c r="CB21" s="149"/>
      <c r="CC21" s="149"/>
      <c r="CD21" s="149"/>
      <c r="CE21" s="149"/>
      <c r="CF21" s="149"/>
      <c r="CG21" s="149"/>
      <c r="CH21" s="151"/>
      <c r="CI21" s="149"/>
      <c r="CJ21" s="149"/>
      <c r="CK21" s="149"/>
      <c r="CL21" s="149"/>
      <c r="CM21" s="149"/>
      <c r="CN21" s="149"/>
      <c r="CO21" s="149"/>
      <c r="CP21" s="151"/>
      <c r="CQ21" s="149"/>
      <c r="CR21" s="151"/>
    </row>
    <row r="22" spans="1:96" s="138" customFormat="1" ht="10.9" customHeight="1" x14ac:dyDescent="0.2">
      <c r="A22" s="175" t="s">
        <v>250</v>
      </c>
      <c r="B22" s="186" t="s">
        <v>475</v>
      </c>
      <c r="C22" s="187">
        <v>2.8130242522194282E-4</v>
      </c>
      <c r="D22" s="187">
        <v>2.7900324989364034E-4</v>
      </c>
      <c r="E22" s="187">
        <v>2.4993176821546505E-3</v>
      </c>
      <c r="F22" s="187">
        <v>4.5586338708249684E-4</v>
      </c>
      <c r="G22" s="187">
        <v>2.2151240908152205E-3</v>
      </c>
      <c r="H22" s="187">
        <v>1.0234317902327952E-3</v>
      </c>
      <c r="I22" s="187">
        <v>3.8914745964147972E-4</v>
      </c>
      <c r="J22" s="187">
        <v>5.17483071612008E-4</v>
      </c>
      <c r="K22" s="187">
        <v>1.4938800301669912E-3</v>
      </c>
      <c r="L22" s="187">
        <v>9.0670043346716351E-4</v>
      </c>
      <c r="M22" s="187">
        <v>5.2110376203518432E-5</v>
      </c>
      <c r="N22" s="187">
        <v>3.1305925540462017E-4</v>
      </c>
      <c r="O22" s="187">
        <v>3.3662370907664211E-4</v>
      </c>
      <c r="P22" s="187">
        <v>1.5415800860383996E-3</v>
      </c>
      <c r="Q22" s="187">
        <v>8.3163615530138988E-5</v>
      </c>
      <c r="R22" s="187">
        <v>2.8139066538688254E-4</v>
      </c>
      <c r="S22" s="187">
        <v>1.0547546214600192</v>
      </c>
      <c r="T22" s="187">
        <v>6.7708617942906016E-2</v>
      </c>
      <c r="U22" s="187">
        <v>5.1675340220615575E-2</v>
      </c>
      <c r="V22" s="187">
        <v>1.2104061510689022E-2</v>
      </c>
      <c r="W22" s="187">
        <v>4.3137306449149938E-3</v>
      </c>
      <c r="X22" s="187">
        <v>1.8050923912996163E-4</v>
      </c>
      <c r="Y22" s="187">
        <v>5.9422738906728211E-5</v>
      </c>
      <c r="Z22" s="187">
        <v>3.142074182151988E-4</v>
      </c>
      <c r="AA22" s="187">
        <v>1.7768071060181888E-5</v>
      </c>
      <c r="AB22" s="187">
        <v>3.3481125929554935E-4</v>
      </c>
      <c r="AC22" s="187">
        <v>0</v>
      </c>
      <c r="AD22" s="187">
        <v>0</v>
      </c>
      <c r="AE22" s="187">
        <v>8.0749802063762358E-4</v>
      </c>
      <c r="AF22" s="187">
        <v>0</v>
      </c>
      <c r="AG22" s="187">
        <v>3.326512349559026E-5</v>
      </c>
      <c r="AH22" s="187">
        <v>0</v>
      </c>
      <c r="AI22" s="187">
        <v>4.946044404770131E-4</v>
      </c>
      <c r="AJ22" s="187">
        <v>2.0398533069351956E-4</v>
      </c>
      <c r="AK22" s="187">
        <v>2.2759517656264876E-4</v>
      </c>
      <c r="AL22" s="187">
        <v>2.8716370709673316E-4</v>
      </c>
      <c r="AM22" s="187">
        <v>2.0222540474307094E-2</v>
      </c>
      <c r="AN22" s="187">
        <v>1.6505311707013301E-4</v>
      </c>
      <c r="AO22" s="187">
        <v>2.5535282905736072E-2</v>
      </c>
      <c r="AP22" s="187">
        <v>8.6989224310139463E-3</v>
      </c>
      <c r="AQ22" s="187">
        <v>8.7226881381119274E-4</v>
      </c>
      <c r="AR22" s="187">
        <v>1.6846306291942146E-3</v>
      </c>
      <c r="AS22" s="187">
        <v>7.9870463356751943E-4</v>
      </c>
      <c r="AT22" s="187">
        <v>3.117619479122407E-4</v>
      </c>
      <c r="AU22" s="187">
        <v>1.1471523558831326E-4</v>
      </c>
      <c r="AV22" s="187">
        <v>4.7627067984943965E-4</v>
      </c>
      <c r="AW22" s="187">
        <v>1.7697068692448071E-4</v>
      </c>
      <c r="AX22" s="187">
        <v>1.1329053085771616E-4</v>
      </c>
      <c r="AY22" s="187">
        <v>3.4966138486472909E-4</v>
      </c>
      <c r="AZ22" s="187">
        <v>8.7752014517216188E-5</v>
      </c>
      <c r="BA22" s="187">
        <v>1.5541985197083097E-4</v>
      </c>
      <c r="BB22" s="187">
        <v>1.3280909184954308E-3</v>
      </c>
      <c r="BC22" s="187">
        <v>1.1732360444747597E-4</v>
      </c>
      <c r="BD22" s="187">
        <v>2.5019396276411307E-4</v>
      </c>
      <c r="BE22" s="187">
        <v>1.3146890536874632E-4</v>
      </c>
      <c r="BF22" s="187">
        <v>1.9816888886014101E-4</v>
      </c>
      <c r="BG22" s="187">
        <v>4.4346785418830534E-4</v>
      </c>
      <c r="BH22" s="187">
        <v>2.3183178226935828E-4</v>
      </c>
      <c r="BI22" s="187">
        <v>2.9671142096565324E-4</v>
      </c>
      <c r="BJ22" s="187">
        <v>6.3713125457126759E-4</v>
      </c>
      <c r="BK22" s="187">
        <v>4.8391288908309482E-4</v>
      </c>
      <c r="BL22" s="187">
        <v>4.1229334278170969E-4</v>
      </c>
      <c r="BM22" s="187">
        <v>7.1227629283057712E-3</v>
      </c>
      <c r="BN22" s="187">
        <v>9.5299992474153367E-5</v>
      </c>
      <c r="BO22" s="188">
        <v>1.277698286714404</v>
      </c>
      <c r="BP22" s="149"/>
      <c r="BQ22" s="149"/>
      <c r="BR22" s="149"/>
      <c r="BS22" s="149"/>
      <c r="BT22" s="151"/>
      <c r="BU22" s="149"/>
      <c r="BV22" s="149"/>
      <c r="BW22" s="149"/>
      <c r="BX22" s="149"/>
      <c r="BY22" s="149"/>
      <c r="BZ22" s="149"/>
      <c r="CA22" s="149"/>
      <c r="CB22" s="149"/>
      <c r="CC22" s="149"/>
      <c r="CD22" s="149"/>
      <c r="CE22" s="149"/>
      <c r="CF22" s="149"/>
      <c r="CG22" s="149"/>
      <c r="CH22" s="151"/>
      <c r="CI22" s="149"/>
      <c r="CJ22" s="149"/>
      <c r="CK22" s="149"/>
      <c r="CL22" s="149"/>
      <c r="CM22" s="149"/>
      <c r="CN22" s="149"/>
      <c r="CO22" s="149"/>
      <c r="CP22" s="151"/>
      <c r="CQ22" s="149"/>
      <c r="CR22" s="151"/>
    </row>
    <row r="23" spans="1:96" s="138" customFormat="1" ht="10.9" customHeight="1" x14ac:dyDescent="0.2">
      <c r="A23" s="175" t="s">
        <v>251</v>
      </c>
      <c r="B23" s="186" t="s">
        <v>476</v>
      </c>
      <c r="C23" s="187">
        <v>3.903184626550569E-5</v>
      </c>
      <c r="D23" s="187">
        <v>5.6666494705616027E-5</v>
      </c>
      <c r="E23" s="187">
        <v>3.372386460798633E-5</v>
      </c>
      <c r="F23" s="187">
        <v>3.8061360180515628E-5</v>
      </c>
      <c r="G23" s="187">
        <v>4.5984014406234546E-5</v>
      </c>
      <c r="H23" s="187">
        <v>1.0571817201218227E-4</v>
      </c>
      <c r="I23" s="187">
        <v>6.1812764516661468E-4</v>
      </c>
      <c r="J23" s="187">
        <v>3.3947341615607035E-4</v>
      </c>
      <c r="K23" s="187">
        <v>7.8791925784814192E-5</v>
      </c>
      <c r="L23" s="187">
        <v>6.8224756539699461E-5</v>
      </c>
      <c r="M23" s="187">
        <v>3.0878550976052283E-5</v>
      </c>
      <c r="N23" s="187">
        <v>1.6281584072188376E-4</v>
      </c>
      <c r="O23" s="187">
        <v>1.0307231679780669E-4</v>
      </c>
      <c r="P23" s="187">
        <v>4.6749395387316423E-5</v>
      </c>
      <c r="Q23" s="187">
        <v>3.898253542919067E-5</v>
      </c>
      <c r="R23" s="187">
        <v>1.650784231987323E-4</v>
      </c>
      <c r="S23" s="187">
        <v>9.2499311371140917E-5</v>
      </c>
      <c r="T23" s="187">
        <v>1.0055293572843298</v>
      </c>
      <c r="U23" s="187">
        <v>2.5414456854147696E-4</v>
      </c>
      <c r="V23" s="187">
        <v>2.1888791685998401E-4</v>
      </c>
      <c r="W23" s="187">
        <v>1.0188401499648611E-4</v>
      </c>
      <c r="X23" s="187">
        <v>1.9562315158116179E-4</v>
      </c>
      <c r="Y23" s="187">
        <v>8.3065765989924774E-5</v>
      </c>
      <c r="Z23" s="187">
        <v>2.0943498719720177E-4</v>
      </c>
      <c r="AA23" s="187">
        <v>1.732452143271618E-5</v>
      </c>
      <c r="AB23" s="187">
        <v>1.6122638958489198E-4</v>
      </c>
      <c r="AC23" s="187">
        <v>0</v>
      </c>
      <c r="AD23" s="187">
        <v>0</v>
      </c>
      <c r="AE23" s="187">
        <v>1.9702998971978764E-4</v>
      </c>
      <c r="AF23" s="187">
        <v>0</v>
      </c>
      <c r="AG23" s="187">
        <v>1.7438712604164284E-5</v>
      </c>
      <c r="AH23" s="187">
        <v>0</v>
      </c>
      <c r="AI23" s="187">
        <v>5.6384689863608371E-5</v>
      </c>
      <c r="AJ23" s="187">
        <v>1.4396688789104415E-4</v>
      </c>
      <c r="AK23" s="187">
        <v>2.6313683566365286E-5</v>
      </c>
      <c r="AL23" s="187">
        <v>1.1671964493897974E-4</v>
      </c>
      <c r="AM23" s="187">
        <v>7.8346191457850814E-4</v>
      </c>
      <c r="AN23" s="187">
        <v>9.4028176396294478E-5</v>
      </c>
      <c r="AO23" s="187">
        <v>1.5009368603481426E-3</v>
      </c>
      <c r="AP23" s="187">
        <v>3.5655892784691961E-3</v>
      </c>
      <c r="AQ23" s="187">
        <v>7.2123116088933212E-5</v>
      </c>
      <c r="AR23" s="187">
        <v>7.2681421324175761E-5</v>
      </c>
      <c r="AS23" s="187">
        <v>1.8360090420221754E-4</v>
      </c>
      <c r="AT23" s="187">
        <v>6.142956838274408E-4</v>
      </c>
      <c r="AU23" s="187">
        <v>4.5878035333255505E-4</v>
      </c>
      <c r="AV23" s="187">
        <v>2.3147019223715979E-4</v>
      </c>
      <c r="AW23" s="187">
        <v>4.0796005063623535E-4</v>
      </c>
      <c r="AX23" s="187">
        <v>1.2791144398995946E-4</v>
      </c>
      <c r="AY23" s="187">
        <v>2.0137472171159848E-4</v>
      </c>
      <c r="AZ23" s="187">
        <v>9.2200856232792016E-5</v>
      </c>
      <c r="BA23" s="187">
        <v>4.6718316868334233E-4</v>
      </c>
      <c r="BB23" s="187">
        <v>5.0494635696318572E-4</v>
      </c>
      <c r="BC23" s="187">
        <v>1.6462225044630918E-4</v>
      </c>
      <c r="BD23" s="187">
        <v>2.9823828269365694E-4</v>
      </c>
      <c r="BE23" s="187">
        <v>4.1067138246629018E-4</v>
      </c>
      <c r="BF23" s="187">
        <v>5.6137754201892925E-4</v>
      </c>
      <c r="BG23" s="187">
        <v>2.0700555724379849E-3</v>
      </c>
      <c r="BH23" s="187">
        <v>2.6127802824004679E-4</v>
      </c>
      <c r="BI23" s="187">
        <v>5.4976347429960902E-4</v>
      </c>
      <c r="BJ23" s="187">
        <v>4.5467560063099723E-4</v>
      </c>
      <c r="BK23" s="187">
        <v>8.9999418177333704E-4</v>
      </c>
      <c r="BL23" s="187">
        <v>3.9073365969285664E-4</v>
      </c>
      <c r="BM23" s="187">
        <v>1.0289427154027637E-4</v>
      </c>
      <c r="BN23" s="187">
        <v>1.3758884208788733E-4</v>
      </c>
      <c r="BO23" s="188">
        <v>1.0250731196661553</v>
      </c>
      <c r="BP23" s="149"/>
      <c r="BQ23" s="149"/>
      <c r="BR23" s="149"/>
      <c r="BS23" s="149"/>
      <c r="BT23" s="151"/>
      <c r="BU23" s="149"/>
      <c r="BV23" s="149"/>
      <c r="BW23" s="149"/>
      <c r="BX23" s="149"/>
      <c r="BY23" s="149"/>
      <c r="BZ23" s="149"/>
      <c r="CA23" s="149"/>
      <c r="CB23" s="149"/>
      <c r="CC23" s="149"/>
      <c r="CD23" s="149"/>
      <c r="CE23" s="149"/>
      <c r="CF23" s="149"/>
      <c r="CG23" s="149"/>
      <c r="CH23" s="151"/>
      <c r="CI23" s="149"/>
      <c r="CJ23" s="149"/>
      <c r="CK23" s="149"/>
      <c r="CL23" s="149"/>
      <c r="CM23" s="149"/>
      <c r="CN23" s="149"/>
      <c r="CO23" s="149"/>
      <c r="CP23" s="151"/>
      <c r="CQ23" s="149"/>
      <c r="CR23" s="151"/>
    </row>
    <row r="24" spans="1:96" s="138" customFormat="1" ht="10.9" customHeight="1" x14ac:dyDescent="0.2">
      <c r="A24" s="175" t="s">
        <v>252</v>
      </c>
      <c r="B24" s="186" t="s">
        <v>477</v>
      </c>
      <c r="C24" s="187">
        <v>4.1758905501720353E-3</v>
      </c>
      <c r="D24" s="187">
        <v>1.0187409419718046E-3</v>
      </c>
      <c r="E24" s="187">
        <v>1.0761188056743096E-3</v>
      </c>
      <c r="F24" s="187">
        <v>5.484399498838782E-3</v>
      </c>
      <c r="G24" s="187">
        <v>1.0067444644249349E-3</v>
      </c>
      <c r="H24" s="187">
        <v>6.7539223446321883E-4</v>
      </c>
      <c r="I24" s="187">
        <v>3.8354831791044639E-4</v>
      </c>
      <c r="J24" s="187">
        <v>4.0290047535575029E-4</v>
      </c>
      <c r="K24" s="187">
        <v>3.1921059047388123E-3</v>
      </c>
      <c r="L24" s="187">
        <v>2.0319345021997943E-3</v>
      </c>
      <c r="M24" s="187">
        <v>5.6925397169196445E-4</v>
      </c>
      <c r="N24" s="187">
        <v>2.9034396270498346E-3</v>
      </c>
      <c r="O24" s="187">
        <v>4.0576910200178671E-3</v>
      </c>
      <c r="P24" s="187">
        <v>6.0451499113007548E-4</v>
      </c>
      <c r="Q24" s="187">
        <v>1.6993138007937293E-4</v>
      </c>
      <c r="R24" s="187">
        <v>4.8518447659581044E-3</v>
      </c>
      <c r="S24" s="187">
        <v>7.3348760792214356E-3</v>
      </c>
      <c r="T24" s="187">
        <v>1.9401646650849862E-2</v>
      </c>
      <c r="U24" s="187">
        <v>1.2333541156440684</v>
      </c>
      <c r="V24" s="187">
        <v>0.2660725973935863</v>
      </c>
      <c r="W24" s="187">
        <v>0.10200669041349109</v>
      </c>
      <c r="X24" s="187">
        <v>9.2159643521884643E-4</v>
      </c>
      <c r="Y24" s="187">
        <v>3.903851299098789E-4</v>
      </c>
      <c r="Z24" s="187">
        <v>5.4146720876204367E-3</v>
      </c>
      <c r="AA24" s="187">
        <v>5.3450204511803724E-5</v>
      </c>
      <c r="AB24" s="187">
        <v>4.7143309902897773E-3</v>
      </c>
      <c r="AC24" s="187">
        <v>0</v>
      </c>
      <c r="AD24" s="187">
        <v>0</v>
      </c>
      <c r="AE24" s="187">
        <v>3.1825338046874299E-3</v>
      </c>
      <c r="AF24" s="187">
        <v>0</v>
      </c>
      <c r="AG24" s="187">
        <v>5.3866988903291254E-5</v>
      </c>
      <c r="AH24" s="187">
        <v>0</v>
      </c>
      <c r="AI24" s="187">
        <v>7.2022645809136153E-4</v>
      </c>
      <c r="AJ24" s="187">
        <v>2.0290518489138715E-3</v>
      </c>
      <c r="AK24" s="187">
        <v>4.6963781615920039E-3</v>
      </c>
      <c r="AL24" s="187">
        <v>5.384823681044759E-4</v>
      </c>
      <c r="AM24" s="187">
        <v>1.4244731984835524E-2</v>
      </c>
      <c r="AN24" s="187">
        <v>1.4248924500979447E-3</v>
      </c>
      <c r="AO24" s="187">
        <v>4.2340745992952965E-3</v>
      </c>
      <c r="AP24" s="187">
        <v>2.797040769827576E-3</v>
      </c>
      <c r="AQ24" s="187">
        <v>8.8574031449023636E-4</v>
      </c>
      <c r="AR24" s="187">
        <v>4.8030881344147806E-4</v>
      </c>
      <c r="AS24" s="187">
        <v>3.5940552358617743E-4</v>
      </c>
      <c r="AT24" s="187">
        <v>7.3389909490359354E-4</v>
      </c>
      <c r="AU24" s="187">
        <v>9.9589467379478493E-4</v>
      </c>
      <c r="AV24" s="187">
        <v>1.3278553664971676E-3</v>
      </c>
      <c r="AW24" s="187">
        <v>1.9202466177045197E-3</v>
      </c>
      <c r="AX24" s="187">
        <v>3.5909859165234682E-4</v>
      </c>
      <c r="AY24" s="187">
        <v>1.6426109029047187E-3</v>
      </c>
      <c r="AZ24" s="187">
        <v>1.0612414078996438E-3</v>
      </c>
      <c r="BA24" s="187">
        <v>1.1671615243774277E-3</v>
      </c>
      <c r="BB24" s="187">
        <v>2.9777731580263991E-2</v>
      </c>
      <c r="BC24" s="187">
        <v>9.0990823801836659E-4</v>
      </c>
      <c r="BD24" s="187">
        <v>3.6778791423561765E-3</v>
      </c>
      <c r="BE24" s="187">
        <v>1.1786793176296138E-3</v>
      </c>
      <c r="BF24" s="187">
        <v>2.3749815038336492E-3</v>
      </c>
      <c r="BG24" s="187">
        <v>5.3440371063516439E-3</v>
      </c>
      <c r="BH24" s="187">
        <v>2.2390433448743392E-3</v>
      </c>
      <c r="BI24" s="187">
        <v>1.5147791577377495E-3</v>
      </c>
      <c r="BJ24" s="187">
        <v>1.0773919986130311E-3</v>
      </c>
      <c r="BK24" s="187">
        <v>1.6324679527759854E-3</v>
      </c>
      <c r="BL24" s="187">
        <v>1.4105214081982357E-3</v>
      </c>
      <c r="BM24" s="187">
        <v>0.16180271829386583</v>
      </c>
      <c r="BN24" s="187">
        <v>9.9791502474876775E-4</v>
      </c>
      <c r="BO24" s="188">
        <v>1.931061608815313</v>
      </c>
      <c r="BP24" s="149"/>
      <c r="BQ24" s="149"/>
      <c r="BR24" s="149"/>
      <c r="BS24" s="149"/>
      <c r="BT24" s="151"/>
      <c r="BU24" s="149"/>
      <c r="BV24" s="149"/>
      <c r="BW24" s="149"/>
      <c r="BX24" s="149"/>
      <c r="BY24" s="149"/>
      <c r="BZ24" s="149"/>
      <c r="CA24" s="149"/>
      <c r="CB24" s="149"/>
      <c r="CC24" s="149"/>
      <c r="CD24" s="149"/>
      <c r="CE24" s="149"/>
      <c r="CF24" s="149"/>
      <c r="CG24" s="149"/>
      <c r="CH24" s="151"/>
      <c r="CI24" s="149"/>
      <c r="CJ24" s="149"/>
      <c r="CK24" s="149"/>
      <c r="CL24" s="149"/>
      <c r="CM24" s="149"/>
      <c r="CN24" s="149"/>
      <c r="CO24" s="149"/>
      <c r="CP24" s="151"/>
      <c r="CQ24" s="149"/>
      <c r="CR24" s="151"/>
    </row>
    <row r="25" spans="1:96" s="138" customFormat="1" ht="10.9" customHeight="1" x14ac:dyDescent="0.2">
      <c r="A25" s="193" t="s">
        <v>253</v>
      </c>
      <c r="B25" s="194" t="s">
        <v>478</v>
      </c>
      <c r="C25" s="195">
        <v>1.5003494639934766E-2</v>
      </c>
      <c r="D25" s="195">
        <v>2.2828707925222134E-3</v>
      </c>
      <c r="E25" s="195">
        <v>3.0657203545259872E-3</v>
      </c>
      <c r="F25" s="195">
        <v>1.8228071130880524E-2</v>
      </c>
      <c r="G25" s="195">
        <v>1.9032195404482791E-3</v>
      </c>
      <c r="H25" s="195">
        <v>9.2540681789581654E-4</v>
      </c>
      <c r="I25" s="195">
        <v>2.7628150846971015E-4</v>
      </c>
      <c r="J25" s="195">
        <v>3.8502247691713128E-4</v>
      </c>
      <c r="K25" s="195">
        <v>1.0000517408617038E-2</v>
      </c>
      <c r="L25" s="195">
        <v>5.6596261125703949E-3</v>
      </c>
      <c r="M25" s="195">
        <v>1.1393933667422352E-3</v>
      </c>
      <c r="N25" s="195">
        <v>7.6540307182224486E-3</v>
      </c>
      <c r="O25" s="195">
        <v>1.3816139786901492E-2</v>
      </c>
      <c r="P25" s="195">
        <v>1.3754307510315178E-3</v>
      </c>
      <c r="Q25" s="195">
        <v>2.5393722297103723E-4</v>
      </c>
      <c r="R25" s="195">
        <v>2.4093359573044005E-3</v>
      </c>
      <c r="S25" s="195">
        <v>1.1674612959820389E-3</v>
      </c>
      <c r="T25" s="195">
        <v>6.5103295481004891E-3</v>
      </c>
      <c r="U25" s="195">
        <v>1.0942740948793927E-3</v>
      </c>
      <c r="V25" s="195">
        <v>1.0031170132647451</v>
      </c>
      <c r="W25" s="195">
        <v>8.0587357820492114E-4</v>
      </c>
      <c r="X25" s="195">
        <v>2.7872140390523916E-3</v>
      </c>
      <c r="Y25" s="195">
        <v>4.0781905388362181E-4</v>
      </c>
      <c r="Z25" s="195">
        <v>1.0943627360103663E-2</v>
      </c>
      <c r="AA25" s="195">
        <v>5.2960980787208923E-5</v>
      </c>
      <c r="AB25" s="195">
        <v>1.2851545437057184E-3</v>
      </c>
      <c r="AC25" s="195">
        <v>0</v>
      </c>
      <c r="AD25" s="195">
        <v>0</v>
      </c>
      <c r="AE25" s="195">
        <v>2.1376843174204649E-3</v>
      </c>
      <c r="AF25" s="195">
        <v>0</v>
      </c>
      <c r="AG25" s="195">
        <v>4.6874037376183846E-5</v>
      </c>
      <c r="AH25" s="195">
        <v>0</v>
      </c>
      <c r="AI25" s="195">
        <v>8.1258990084786479E-4</v>
      </c>
      <c r="AJ25" s="195">
        <v>9.8109566381449618E-4</v>
      </c>
      <c r="AK25" s="195">
        <v>2.2746936677442889E-4</v>
      </c>
      <c r="AL25" s="195">
        <v>3.1415043184850489E-4</v>
      </c>
      <c r="AM25" s="195">
        <v>1.5250912910074244E-3</v>
      </c>
      <c r="AN25" s="195">
        <v>1.3310604618618489E-3</v>
      </c>
      <c r="AO25" s="195">
        <v>5.0821076805345183E-4</v>
      </c>
      <c r="AP25" s="195">
        <v>1.2925726281649847E-3</v>
      </c>
      <c r="AQ25" s="195">
        <v>7.4616151168399581E-4</v>
      </c>
      <c r="AR25" s="195">
        <v>3.720704754408693E-4</v>
      </c>
      <c r="AS25" s="195">
        <v>1.7979681006546257E-4</v>
      </c>
      <c r="AT25" s="195">
        <v>4.6964759185592046E-4</v>
      </c>
      <c r="AU25" s="195">
        <v>9.9501440183598832E-4</v>
      </c>
      <c r="AV25" s="195">
        <v>4.513889695487429E-3</v>
      </c>
      <c r="AW25" s="195">
        <v>1.5094028959445069E-3</v>
      </c>
      <c r="AX25" s="195">
        <v>1.9957523780045778E-4</v>
      </c>
      <c r="AY25" s="195">
        <v>1.012246193804146E-3</v>
      </c>
      <c r="AZ25" s="195">
        <v>1.0191792524255928E-3</v>
      </c>
      <c r="BA25" s="195">
        <v>8.0348822667454544E-4</v>
      </c>
      <c r="BB25" s="195">
        <v>1.1002758289947309E-3</v>
      </c>
      <c r="BC25" s="195">
        <v>6.0309344155462107E-4</v>
      </c>
      <c r="BD25" s="195">
        <v>1.5434298776912535E-3</v>
      </c>
      <c r="BE25" s="195">
        <v>1.9018129277082669E-3</v>
      </c>
      <c r="BF25" s="195">
        <v>3.2857970242271919E-3</v>
      </c>
      <c r="BG25" s="195">
        <v>2.5253013323762227E-3</v>
      </c>
      <c r="BH25" s="195">
        <v>1.0379827149254166E-3</v>
      </c>
      <c r="BI25" s="195">
        <v>1.3723749795950088E-3</v>
      </c>
      <c r="BJ25" s="195">
        <v>2.8337389307140685E-3</v>
      </c>
      <c r="BK25" s="195">
        <v>9.806041570996286E-4</v>
      </c>
      <c r="BL25" s="195">
        <v>1.4081912203198254E-3</v>
      </c>
      <c r="BM25" s="195">
        <v>0.17176639624304585</v>
      </c>
      <c r="BN25" s="195">
        <v>5.4182098496692458E-4</v>
      </c>
      <c r="BO25" s="196">
        <v>1.3244483171688075</v>
      </c>
      <c r="BP25" s="149"/>
      <c r="BQ25" s="149"/>
      <c r="BR25" s="149"/>
      <c r="BS25" s="149"/>
      <c r="BT25" s="151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51"/>
      <c r="CI25" s="149"/>
      <c r="CJ25" s="149"/>
      <c r="CK25" s="149"/>
      <c r="CL25" s="149"/>
      <c r="CM25" s="149"/>
      <c r="CN25" s="149"/>
      <c r="CO25" s="149"/>
      <c r="CP25" s="151"/>
      <c r="CQ25" s="149"/>
      <c r="CR25" s="151"/>
    </row>
    <row r="26" spans="1:96" s="138" customFormat="1" ht="10.9" customHeight="1" x14ac:dyDescent="0.2">
      <c r="A26" s="175" t="s">
        <v>254</v>
      </c>
      <c r="B26" s="186" t="s">
        <v>479</v>
      </c>
      <c r="C26" s="187">
        <v>2.4795032735800039E-4</v>
      </c>
      <c r="D26" s="187">
        <v>2.8625293406101551E-4</v>
      </c>
      <c r="E26" s="187">
        <v>2.1012725432188108E-4</v>
      </c>
      <c r="F26" s="187">
        <v>3.2959444061792155E-4</v>
      </c>
      <c r="G26" s="187">
        <v>1.4748069382362585E-4</v>
      </c>
      <c r="H26" s="187">
        <v>3.444179970403289E-4</v>
      </c>
      <c r="I26" s="187">
        <v>4.8219960163802423E-4</v>
      </c>
      <c r="J26" s="187">
        <v>4.3422140782432747E-4</v>
      </c>
      <c r="K26" s="187">
        <v>1.9858838088267026E-3</v>
      </c>
      <c r="L26" s="187">
        <v>1.2080706949369397E-3</v>
      </c>
      <c r="M26" s="187">
        <v>1.7498923133972429E-3</v>
      </c>
      <c r="N26" s="187">
        <v>2.6837671275999307E-3</v>
      </c>
      <c r="O26" s="187">
        <v>5.5522422777739514E-4</v>
      </c>
      <c r="P26" s="187">
        <v>4.324994372650868E-4</v>
      </c>
      <c r="Q26" s="187">
        <v>1.5006865936177595E-4</v>
      </c>
      <c r="R26" s="187">
        <v>1.2083873755829003E-3</v>
      </c>
      <c r="S26" s="187">
        <v>3.9814656000950415E-4</v>
      </c>
      <c r="T26" s="187">
        <v>1.2552604520170865E-3</v>
      </c>
      <c r="U26" s="187">
        <v>2.9151360491286548E-4</v>
      </c>
      <c r="V26" s="187">
        <v>2.7229916055965002E-3</v>
      </c>
      <c r="W26" s="187">
        <v>1.0121915891318554</v>
      </c>
      <c r="X26" s="187">
        <v>1.9578259729178868E-4</v>
      </c>
      <c r="Y26" s="187">
        <v>1.4091514048489715E-4</v>
      </c>
      <c r="Z26" s="187">
        <v>1.2594567868446447E-3</v>
      </c>
      <c r="AA26" s="187">
        <v>4.6515774507740417E-5</v>
      </c>
      <c r="AB26" s="187">
        <v>2.3540060198872336E-4</v>
      </c>
      <c r="AC26" s="187">
        <v>0</v>
      </c>
      <c r="AD26" s="187">
        <v>0</v>
      </c>
      <c r="AE26" s="187">
        <v>2.9511176947740999E-4</v>
      </c>
      <c r="AF26" s="187">
        <v>0</v>
      </c>
      <c r="AG26" s="187">
        <v>5.0315376116249326E-5</v>
      </c>
      <c r="AH26" s="187">
        <v>0</v>
      </c>
      <c r="AI26" s="187">
        <v>4.4658111343743716E-4</v>
      </c>
      <c r="AJ26" s="187">
        <v>8.1240934084534364E-4</v>
      </c>
      <c r="AK26" s="187">
        <v>1.4793107836573463E-4</v>
      </c>
      <c r="AL26" s="187">
        <v>2.8514958069297608E-4</v>
      </c>
      <c r="AM26" s="187">
        <v>2.1855275985926148E-3</v>
      </c>
      <c r="AN26" s="187">
        <v>1.2205568880435836E-3</v>
      </c>
      <c r="AO26" s="187">
        <v>4.1225065818229167E-4</v>
      </c>
      <c r="AP26" s="187">
        <v>4.4502919985399907E-4</v>
      </c>
      <c r="AQ26" s="187">
        <v>4.1479772867844994E-4</v>
      </c>
      <c r="AR26" s="187">
        <v>3.2578987820837136E-4</v>
      </c>
      <c r="AS26" s="187">
        <v>8.8850476697634943E-4</v>
      </c>
      <c r="AT26" s="187">
        <v>1.1430759750404036E-3</v>
      </c>
      <c r="AU26" s="187">
        <v>9.472206661390502E-4</v>
      </c>
      <c r="AV26" s="187">
        <v>1.8684811351988905E-3</v>
      </c>
      <c r="AW26" s="187">
        <v>4.5929016947546131E-3</v>
      </c>
      <c r="AX26" s="187">
        <v>3.4974589406320411E-4</v>
      </c>
      <c r="AY26" s="187">
        <v>8.4476394128804382E-4</v>
      </c>
      <c r="AZ26" s="187">
        <v>2.0110770084290426E-3</v>
      </c>
      <c r="BA26" s="187">
        <v>2.1714148010116975E-3</v>
      </c>
      <c r="BB26" s="187">
        <v>8.4727099498530835E-3</v>
      </c>
      <c r="BC26" s="187">
        <v>1.6510860139093714E-3</v>
      </c>
      <c r="BD26" s="187">
        <v>2.6165513902263338E-3</v>
      </c>
      <c r="BE26" s="187">
        <v>1.1130879203964535E-3</v>
      </c>
      <c r="BF26" s="187">
        <v>5.7515966216387061E-4</v>
      </c>
      <c r="BG26" s="187">
        <v>9.7991692116092249E-3</v>
      </c>
      <c r="BH26" s="187">
        <v>1.1844025440151831E-3</v>
      </c>
      <c r="BI26" s="187">
        <v>5.4058509513550158E-4</v>
      </c>
      <c r="BJ26" s="187">
        <v>5.4369055603767369E-4</v>
      </c>
      <c r="BK26" s="187">
        <v>2.5169563480814854E-3</v>
      </c>
      <c r="BL26" s="187">
        <v>1.2153043240949706E-3</v>
      </c>
      <c r="BM26" s="187">
        <v>7.6117697799189365E-4</v>
      </c>
      <c r="BN26" s="187">
        <v>5.337963360116752E-4</v>
      </c>
      <c r="BO26" s="188">
        <v>1.0845759229798646</v>
      </c>
      <c r="BP26" s="149"/>
      <c r="BQ26" s="149"/>
      <c r="BR26" s="149"/>
      <c r="BS26" s="149"/>
      <c r="BT26" s="151"/>
      <c r="BU26" s="149"/>
      <c r="BV26" s="149"/>
      <c r="BW26" s="149"/>
      <c r="BX26" s="149"/>
      <c r="BY26" s="149"/>
      <c r="BZ26" s="149"/>
      <c r="CA26" s="149"/>
      <c r="CB26" s="149"/>
      <c r="CC26" s="149"/>
      <c r="CD26" s="149"/>
      <c r="CE26" s="149"/>
      <c r="CF26" s="149"/>
      <c r="CG26" s="149"/>
      <c r="CH26" s="151"/>
      <c r="CI26" s="149"/>
      <c r="CJ26" s="149"/>
      <c r="CK26" s="149"/>
      <c r="CL26" s="149"/>
      <c r="CM26" s="149"/>
      <c r="CN26" s="149"/>
      <c r="CO26" s="149"/>
      <c r="CP26" s="151"/>
      <c r="CQ26" s="149"/>
      <c r="CR26" s="151"/>
    </row>
    <row r="27" spans="1:96" s="138" customFormat="1" ht="10.9" customHeight="1" x14ac:dyDescent="0.2">
      <c r="A27" s="175" t="s">
        <v>255</v>
      </c>
      <c r="B27" s="186" t="s">
        <v>480</v>
      </c>
      <c r="C27" s="187">
        <v>4.8200292245521676E-3</v>
      </c>
      <c r="D27" s="187">
        <v>4.6815357128046188E-3</v>
      </c>
      <c r="E27" s="187">
        <v>3.7473217152674562E-4</v>
      </c>
      <c r="F27" s="187">
        <v>5.509823390678069E-5</v>
      </c>
      <c r="G27" s="187">
        <v>8.1933932734358144E-6</v>
      </c>
      <c r="H27" s="187">
        <v>6.7070369994400685E-7</v>
      </c>
      <c r="I27" s="187">
        <v>3.3607016885025754E-7</v>
      </c>
      <c r="J27" s="187">
        <v>6.0013450362164615E-7</v>
      </c>
      <c r="K27" s="187">
        <v>1.7970473805474304E-4</v>
      </c>
      <c r="L27" s="187">
        <v>1.6137171552351753E-6</v>
      </c>
      <c r="M27" s="187">
        <v>8.3172856841107583E-5</v>
      </c>
      <c r="N27" s="187">
        <v>2.6089844688066102E-5</v>
      </c>
      <c r="O27" s="187">
        <v>8.307655220253117E-6</v>
      </c>
      <c r="P27" s="187">
        <v>1.1438463375013522E-4</v>
      </c>
      <c r="Q27" s="187">
        <v>2.3973281804509546E-5</v>
      </c>
      <c r="R27" s="187">
        <v>9.1009310555833669E-6</v>
      </c>
      <c r="S27" s="187">
        <v>2.4711417799481809E-6</v>
      </c>
      <c r="T27" s="187">
        <v>5.2786283943381602E-7</v>
      </c>
      <c r="U27" s="187">
        <v>3.0706333291936228E-6</v>
      </c>
      <c r="V27" s="187">
        <v>1.075224041430904E-6</v>
      </c>
      <c r="W27" s="187">
        <v>5.7915816082221515E-7</v>
      </c>
      <c r="X27" s="187">
        <v>1.018700818395113</v>
      </c>
      <c r="Y27" s="187">
        <v>8.8483349482782909E-5</v>
      </c>
      <c r="Z27" s="187">
        <v>1.0352524944782894E-4</v>
      </c>
      <c r="AA27" s="187">
        <v>3.3426254671406442E-8</v>
      </c>
      <c r="AB27" s="187">
        <v>5.567668029330929E-6</v>
      </c>
      <c r="AC27" s="187">
        <v>0</v>
      </c>
      <c r="AD27" s="187">
        <v>0</v>
      </c>
      <c r="AE27" s="187">
        <v>4.1574883430903505E-7</v>
      </c>
      <c r="AF27" s="187">
        <v>0</v>
      </c>
      <c r="AG27" s="187">
        <v>1.2726789728970731E-7</v>
      </c>
      <c r="AH27" s="187">
        <v>0</v>
      </c>
      <c r="AI27" s="187">
        <v>2.5721082233438481E-7</v>
      </c>
      <c r="AJ27" s="187">
        <v>3.5979157135869881E-7</v>
      </c>
      <c r="AK27" s="187">
        <v>2.7658921345670505E-7</v>
      </c>
      <c r="AL27" s="187">
        <v>2.3608397365170616E-7</v>
      </c>
      <c r="AM27" s="187">
        <v>4.9417142580228583E-6</v>
      </c>
      <c r="AN27" s="187">
        <v>2.079642296180804E-7</v>
      </c>
      <c r="AO27" s="187">
        <v>1.8176176522236909E-6</v>
      </c>
      <c r="AP27" s="187">
        <v>2.2631596589931942E-7</v>
      </c>
      <c r="AQ27" s="187">
        <v>2.9305788301385382E-5</v>
      </c>
      <c r="AR27" s="187">
        <v>1.0748364126802308E-5</v>
      </c>
      <c r="AS27" s="187">
        <v>6.4377219889183632E-6</v>
      </c>
      <c r="AT27" s="187">
        <v>5.3415007970795307E-7</v>
      </c>
      <c r="AU27" s="187">
        <v>7.380224673772971E-7</v>
      </c>
      <c r="AV27" s="187">
        <v>5.2416057875399414E-7</v>
      </c>
      <c r="AW27" s="187">
        <v>1.5640964030887432E-7</v>
      </c>
      <c r="AX27" s="187">
        <v>8.0113930606371309E-8</v>
      </c>
      <c r="AY27" s="187">
        <v>3.1637109412022163E-7</v>
      </c>
      <c r="AZ27" s="187">
        <v>7.2832791318060538E-8</v>
      </c>
      <c r="BA27" s="187">
        <v>1.9307467394248901E-7</v>
      </c>
      <c r="BB27" s="187">
        <v>3.2484948978526455E-7</v>
      </c>
      <c r="BC27" s="187">
        <v>1.0763514044296802E-7</v>
      </c>
      <c r="BD27" s="187">
        <v>1.4271649020632253E-6</v>
      </c>
      <c r="BE27" s="187">
        <v>1.226816798780191E-6</v>
      </c>
      <c r="BF27" s="187">
        <v>2.4372312711992528E-6</v>
      </c>
      <c r="BG27" s="187">
        <v>2.3807771890039686E-6</v>
      </c>
      <c r="BH27" s="187">
        <v>1.72092448041989E-7</v>
      </c>
      <c r="BI27" s="187">
        <v>6.7576188807727094E-6</v>
      </c>
      <c r="BJ27" s="187">
        <v>1.2397194055247264E-5</v>
      </c>
      <c r="BK27" s="187">
        <v>1.2600898561597096E-5</v>
      </c>
      <c r="BL27" s="187">
        <v>1.9838584003714896E-5</v>
      </c>
      <c r="BM27" s="187">
        <v>6.7688445181725112E-7</v>
      </c>
      <c r="BN27" s="187">
        <v>5.8973484368183785E-5</v>
      </c>
      <c r="BO27" s="188">
        <v>1.0294709899571366</v>
      </c>
      <c r="BP27" s="149"/>
      <c r="BQ27" s="149"/>
      <c r="BR27" s="149"/>
      <c r="BS27" s="149"/>
      <c r="BT27" s="151"/>
      <c r="BU27" s="149"/>
      <c r="BV27" s="149"/>
      <c r="BW27" s="149"/>
      <c r="BX27" s="149"/>
      <c r="BY27" s="149"/>
      <c r="BZ27" s="149"/>
      <c r="CA27" s="149"/>
      <c r="CB27" s="149"/>
      <c r="CC27" s="149"/>
      <c r="CD27" s="149"/>
      <c r="CE27" s="149"/>
      <c r="CF27" s="149"/>
      <c r="CG27" s="149"/>
      <c r="CH27" s="151"/>
      <c r="CI27" s="149"/>
      <c r="CJ27" s="149"/>
      <c r="CK27" s="149"/>
      <c r="CL27" s="149"/>
      <c r="CM27" s="149"/>
      <c r="CN27" s="149"/>
      <c r="CO27" s="149"/>
      <c r="CP27" s="151"/>
      <c r="CQ27" s="149"/>
      <c r="CR27" s="151"/>
    </row>
    <row r="28" spans="1:96" s="138" customFormat="1" ht="10.9" customHeight="1" x14ac:dyDescent="0.2">
      <c r="A28" s="175" t="s">
        <v>256</v>
      </c>
      <c r="B28" s="186" t="s">
        <v>481</v>
      </c>
      <c r="C28" s="187">
        <v>1.235194812378851E-3</v>
      </c>
      <c r="D28" s="187">
        <v>2.5913007250009737E-3</v>
      </c>
      <c r="E28" s="187">
        <v>8.0755014006503615E-4</v>
      </c>
      <c r="F28" s="187">
        <v>7.9040312718881521E-4</v>
      </c>
      <c r="G28" s="187">
        <v>1.9729980918312029E-4</v>
      </c>
      <c r="H28" s="187">
        <v>6.6614986267013758E-4</v>
      </c>
      <c r="I28" s="187">
        <v>9.1370888379670718E-5</v>
      </c>
      <c r="J28" s="187">
        <v>2.1608939897639796E-4</v>
      </c>
      <c r="K28" s="187">
        <v>2.9727565167667691E-3</v>
      </c>
      <c r="L28" s="187">
        <v>2.3285723630666697E-3</v>
      </c>
      <c r="M28" s="187">
        <v>7.9626761873097243E-5</v>
      </c>
      <c r="N28" s="187">
        <v>3.688541076499787E-3</v>
      </c>
      <c r="O28" s="187">
        <v>3.8486553774414586E-3</v>
      </c>
      <c r="P28" s="187">
        <v>8.8698155296011336E-4</v>
      </c>
      <c r="Q28" s="187">
        <v>4.2776050860003287E-3</v>
      </c>
      <c r="R28" s="187">
        <v>3.9721536837418681E-4</v>
      </c>
      <c r="S28" s="187">
        <v>8.1407104417262463E-4</v>
      </c>
      <c r="T28" s="187">
        <v>2.1468562708160696E-3</v>
      </c>
      <c r="U28" s="187">
        <v>1.5544511753813063E-2</v>
      </c>
      <c r="V28" s="187">
        <v>6.6049449050196544E-3</v>
      </c>
      <c r="W28" s="187">
        <v>2.7534664071127242E-3</v>
      </c>
      <c r="X28" s="187">
        <v>5.6089375109345904E-2</v>
      </c>
      <c r="Y28" s="187">
        <v>1.1199720750060478</v>
      </c>
      <c r="Z28" s="187">
        <v>4.9505068830474848E-2</v>
      </c>
      <c r="AA28" s="187">
        <v>9.1212737041094728E-6</v>
      </c>
      <c r="AB28" s="187">
        <v>6.8624624927811809E-2</v>
      </c>
      <c r="AC28" s="187">
        <v>0</v>
      </c>
      <c r="AD28" s="187">
        <v>0</v>
      </c>
      <c r="AE28" s="187">
        <v>2.0001972626244708E-3</v>
      </c>
      <c r="AF28" s="187">
        <v>0</v>
      </c>
      <c r="AG28" s="187">
        <v>3.372669878824859E-4</v>
      </c>
      <c r="AH28" s="187">
        <v>0</v>
      </c>
      <c r="AI28" s="187">
        <v>1.6788038575463943E-3</v>
      </c>
      <c r="AJ28" s="187">
        <v>3.1419894748883105E-3</v>
      </c>
      <c r="AK28" s="187">
        <v>2.7218077825562417E-3</v>
      </c>
      <c r="AL28" s="187">
        <v>1.6888191659657052E-3</v>
      </c>
      <c r="AM28" s="187">
        <v>3.4496517753723564E-3</v>
      </c>
      <c r="AN28" s="187">
        <v>2.9614110966992308E-4</v>
      </c>
      <c r="AO28" s="187">
        <v>4.3496864483504044E-4</v>
      </c>
      <c r="AP28" s="187">
        <v>6.5510750984092581E-4</v>
      </c>
      <c r="AQ28" s="187">
        <v>5.3550479792444582E-4</v>
      </c>
      <c r="AR28" s="187">
        <v>6.617832392495531E-4</v>
      </c>
      <c r="AS28" s="187">
        <v>1.011615277131633E-4</v>
      </c>
      <c r="AT28" s="187">
        <v>3.1773217939665816E-3</v>
      </c>
      <c r="AU28" s="187">
        <v>2.675785881185961E-3</v>
      </c>
      <c r="AV28" s="187">
        <v>1.6771614415188137E-4</v>
      </c>
      <c r="AW28" s="187">
        <v>1.259403824342215E-4</v>
      </c>
      <c r="AX28" s="187">
        <v>4.0637038225354465E-5</v>
      </c>
      <c r="AY28" s="187">
        <v>1.3813971188942413E-4</v>
      </c>
      <c r="AZ28" s="187">
        <v>4.4192211384865605E-5</v>
      </c>
      <c r="BA28" s="187">
        <v>1.0106415853024542E-4</v>
      </c>
      <c r="BB28" s="187">
        <v>5.9921152834023039E-4</v>
      </c>
      <c r="BC28" s="187">
        <v>1.3891781749108295E-4</v>
      </c>
      <c r="BD28" s="187">
        <v>6.4311360505883437E-4</v>
      </c>
      <c r="BE28" s="187">
        <v>7.8623221076062021E-4</v>
      </c>
      <c r="BF28" s="187">
        <v>3.0423190879027195E-4</v>
      </c>
      <c r="BG28" s="187">
        <v>1.8988620951525685E-4</v>
      </c>
      <c r="BH28" s="187">
        <v>2.1091814222902802E-4</v>
      </c>
      <c r="BI28" s="187">
        <v>3.9969750996904292E-4</v>
      </c>
      <c r="BJ28" s="187">
        <v>4.8856533015138035E-4</v>
      </c>
      <c r="BK28" s="187">
        <v>4.6135591214879773E-4</v>
      </c>
      <c r="BL28" s="187">
        <v>1.1899019539884301E-3</v>
      </c>
      <c r="BM28" s="187">
        <v>3.2352279813916045E-3</v>
      </c>
      <c r="BN28" s="187">
        <v>1.4131901742843553E-3</v>
      </c>
      <c r="BO28" s="188">
        <v>1.3813738791371002</v>
      </c>
      <c r="BP28" s="149"/>
      <c r="BQ28" s="149"/>
      <c r="BR28" s="149"/>
      <c r="BS28" s="149"/>
      <c r="BT28" s="151"/>
      <c r="BU28" s="149"/>
      <c r="BV28" s="149"/>
      <c r="BW28" s="149"/>
      <c r="BX28" s="149"/>
      <c r="BY28" s="149"/>
      <c r="BZ28" s="149"/>
      <c r="CA28" s="149"/>
      <c r="CB28" s="149"/>
      <c r="CC28" s="149"/>
      <c r="CD28" s="149"/>
      <c r="CE28" s="149"/>
      <c r="CF28" s="149"/>
      <c r="CG28" s="149"/>
      <c r="CH28" s="151"/>
      <c r="CI28" s="149"/>
      <c r="CJ28" s="149"/>
      <c r="CK28" s="149"/>
      <c r="CL28" s="149"/>
      <c r="CM28" s="149"/>
      <c r="CN28" s="149"/>
      <c r="CO28" s="149"/>
      <c r="CP28" s="151"/>
      <c r="CQ28" s="149"/>
      <c r="CR28" s="151"/>
    </row>
    <row r="29" spans="1:96" s="138" customFormat="1" ht="10.9" customHeight="1" x14ac:dyDescent="0.2">
      <c r="A29" s="175" t="s">
        <v>257</v>
      </c>
      <c r="B29" s="186" t="s">
        <v>482</v>
      </c>
      <c r="C29" s="187">
        <v>1.3389672114552302E-3</v>
      </c>
      <c r="D29" s="187">
        <v>3.2996665115797233E-4</v>
      </c>
      <c r="E29" s="187">
        <v>3.2383273857843834E-4</v>
      </c>
      <c r="F29" s="187">
        <v>9.4478160913178191E-4</v>
      </c>
      <c r="G29" s="187">
        <v>3.0464991599899144E-5</v>
      </c>
      <c r="H29" s="187">
        <v>1.8593182148355505E-4</v>
      </c>
      <c r="I29" s="187">
        <v>6.8070533741974301E-5</v>
      </c>
      <c r="J29" s="187">
        <v>9.5026682134873204E-4</v>
      </c>
      <c r="K29" s="187">
        <v>2.0210634088218467E-4</v>
      </c>
      <c r="L29" s="187">
        <v>5.485897736930779E-5</v>
      </c>
      <c r="M29" s="187">
        <v>2.88721180132724E-5</v>
      </c>
      <c r="N29" s="187">
        <v>1.2369328532718801E-4</v>
      </c>
      <c r="O29" s="187">
        <v>1.2347598927203593E-4</v>
      </c>
      <c r="P29" s="187">
        <v>5.7225843399220886E-5</v>
      </c>
      <c r="Q29" s="187">
        <v>4.322137921562645E-3</v>
      </c>
      <c r="R29" s="187">
        <v>1.3770675506046116E-3</v>
      </c>
      <c r="S29" s="187">
        <v>8.5346693519666251E-4</v>
      </c>
      <c r="T29" s="187">
        <v>7.2104541749571217E-4</v>
      </c>
      <c r="U29" s="187">
        <v>2.8863990715870263E-4</v>
      </c>
      <c r="V29" s="187">
        <v>5.0617614340618341E-4</v>
      </c>
      <c r="W29" s="187">
        <v>9.1185781697288157E-4</v>
      </c>
      <c r="X29" s="187">
        <v>1.0908483608714211E-4</v>
      </c>
      <c r="Y29" s="187">
        <v>1.8467587671244451E-4</v>
      </c>
      <c r="Z29" s="187">
        <v>1.0031961218084686</v>
      </c>
      <c r="AA29" s="187">
        <v>6.700342611518709E-5</v>
      </c>
      <c r="AB29" s="187">
        <v>1.7536771475716256E-4</v>
      </c>
      <c r="AC29" s="187">
        <v>0</v>
      </c>
      <c r="AD29" s="187">
        <v>0</v>
      </c>
      <c r="AE29" s="187">
        <v>2.7737806990615861E-4</v>
      </c>
      <c r="AF29" s="187">
        <v>0</v>
      </c>
      <c r="AG29" s="187">
        <v>2.3128533567826619E-5</v>
      </c>
      <c r="AH29" s="187">
        <v>0</v>
      </c>
      <c r="AI29" s="187">
        <v>1.888771322181841E-4</v>
      </c>
      <c r="AJ29" s="187">
        <v>9.3554830366089235E-5</v>
      </c>
      <c r="AK29" s="187">
        <v>1.4419047878791398E-4</v>
      </c>
      <c r="AL29" s="187">
        <v>3.1631362818083936E-4</v>
      </c>
      <c r="AM29" s="187">
        <v>1.2025310645658804E-3</v>
      </c>
      <c r="AN29" s="187">
        <v>3.424719987221707E-5</v>
      </c>
      <c r="AO29" s="187">
        <v>1.9746656959355389E-4</v>
      </c>
      <c r="AP29" s="187">
        <v>2.5351310025651866E-4</v>
      </c>
      <c r="AQ29" s="187">
        <v>1.1101558141664388E-4</v>
      </c>
      <c r="AR29" s="187">
        <v>8.319112227619157E-5</v>
      </c>
      <c r="AS29" s="187">
        <v>2.395424188615389E-5</v>
      </c>
      <c r="AT29" s="187">
        <v>8.4519370987122067E-5</v>
      </c>
      <c r="AU29" s="187">
        <v>2.5110693011235998E-4</v>
      </c>
      <c r="AV29" s="187">
        <v>1.7090339018759677E-5</v>
      </c>
      <c r="AW29" s="187">
        <v>2.1309545010687482E-5</v>
      </c>
      <c r="AX29" s="187">
        <v>1.0384906751488274E-5</v>
      </c>
      <c r="AY29" s="187">
        <v>3.1440364265779877E-5</v>
      </c>
      <c r="AZ29" s="187">
        <v>3.1201597809891299E-5</v>
      </c>
      <c r="BA29" s="187">
        <v>2.8457393122332849E-5</v>
      </c>
      <c r="BB29" s="187">
        <v>1.2326243475077898E-4</v>
      </c>
      <c r="BC29" s="187">
        <v>3.623294934846572E-5</v>
      </c>
      <c r="BD29" s="187">
        <v>4.2589820686582747E-5</v>
      </c>
      <c r="BE29" s="187">
        <v>4.0972661774308604E-3</v>
      </c>
      <c r="BF29" s="187">
        <v>2.0358091701602036E-4</v>
      </c>
      <c r="BG29" s="187">
        <v>1.027370158247183E-4</v>
      </c>
      <c r="BH29" s="187">
        <v>1.4856658686626637E-4</v>
      </c>
      <c r="BI29" s="187">
        <v>1.2470544306481701E-4</v>
      </c>
      <c r="BJ29" s="187">
        <v>9.1163305603635382E-5</v>
      </c>
      <c r="BK29" s="187">
        <v>9.3766813019623247E-5</v>
      </c>
      <c r="BL29" s="187">
        <v>4.6565320259736701E-4</v>
      </c>
      <c r="BM29" s="187">
        <v>3.900936311897753E-4</v>
      </c>
      <c r="BN29" s="187">
        <v>1.1731102140609629E-4</v>
      </c>
      <c r="BO29" s="188">
        <v>1.0269369616060762</v>
      </c>
      <c r="BP29" s="149"/>
      <c r="BQ29" s="149"/>
      <c r="BR29" s="149"/>
      <c r="BS29" s="149"/>
      <c r="BT29" s="151"/>
      <c r="BU29" s="149"/>
      <c r="BV29" s="149"/>
      <c r="BW29" s="149"/>
      <c r="BX29" s="149"/>
      <c r="BY29" s="149"/>
      <c r="BZ29" s="149"/>
      <c r="CA29" s="149"/>
      <c r="CB29" s="149"/>
      <c r="CC29" s="149"/>
      <c r="CD29" s="149"/>
      <c r="CE29" s="149"/>
      <c r="CF29" s="149"/>
      <c r="CG29" s="149"/>
      <c r="CH29" s="151"/>
      <c r="CI29" s="149"/>
      <c r="CJ29" s="149"/>
      <c r="CK29" s="149"/>
      <c r="CL29" s="149"/>
      <c r="CM29" s="149"/>
      <c r="CN29" s="149"/>
      <c r="CO29" s="149"/>
      <c r="CP29" s="151"/>
      <c r="CQ29" s="149"/>
      <c r="CR29" s="151"/>
    </row>
    <row r="30" spans="1:96" s="138" customFormat="1" ht="10.9" customHeight="1" x14ac:dyDescent="0.2">
      <c r="A30" s="175" t="s">
        <v>258</v>
      </c>
      <c r="B30" s="186" t="s">
        <v>483</v>
      </c>
      <c r="C30" s="187">
        <v>1.3365062090170394E-5</v>
      </c>
      <c r="D30" s="187">
        <v>1.1284910224682674E-5</v>
      </c>
      <c r="E30" s="187">
        <v>7.6372366756098117E-6</v>
      </c>
      <c r="F30" s="187">
        <v>9.3729598959828265E-6</v>
      </c>
      <c r="G30" s="187">
        <v>1.3864640401443207E-5</v>
      </c>
      <c r="H30" s="187">
        <v>5.4664447168239005E-5</v>
      </c>
      <c r="I30" s="187">
        <v>8.691038873492167E-6</v>
      </c>
      <c r="J30" s="187">
        <v>7.0246400949913276E-5</v>
      </c>
      <c r="K30" s="187">
        <v>8.5310757663364406E-6</v>
      </c>
      <c r="L30" s="187">
        <v>1.7291220741097829E-5</v>
      </c>
      <c r="M30" s="187">
        <v>4.2433635552802941E-6</v>
      </c>
      <c r="N30" s="187">
        <v>1.0966353807561817E-5</v>
      </c>
      <c r="O30" s="187">
        <v>5.3340377542974352E-6</v>
      </c>
      <c r="P30" s="187">
        <v>1.3696039284632715E-5</v>
      </c>
      <c r="Q30" s="187">
        <v>1.5181342483054163E-5</v>
      </c>
      <c r="R30" s="187">
        <v>4.5261036535340807E-6</v>
      </c>
      <c r="S30" s="187">
        <v>1.1476433498365871E-5</v>
      </c>
      <c r="T30" s="187">
        <v>6.3124094966801713E-6</v>
      </c>
      <c r="U30" s="187">
        <v>1.5363646501261175E-5</v>
      </c>
      <c r="V30" s="187">
        <v>1.0785266580706348E-5</v>
      </c>
      <c r="W30" s="187">
        <v>5.0530708301573925E-6</v>
      </c>
      <c r="X30" s="187">
        <v>3.030489463613911E-5</v>
      </c>
      <c r="Y30" s="187">
        <v>2.0932537050632536E-4</v>
      </c>
      <c r="Z30" s="187">
        <v>1.5707354169510167E-5</v>
      </c>
      <c r="AA30" s="187">
        <v>1.0000456378765477</v>
      </c>
      <c r="AB30" s="187">
        <v>1.7117591305320296E-5</v>
      </c>
      <c r="AC30" s="187">
        <v>0</v>
      </c>
      <c r="AD30" s="187">
        <v>0</v>
      </c>
      <c r="AE30" s="187">
        <v>2.3340455279277461E-5</v>
      </c>
      <c r="AF30" s="187">
        <v>0</v>
      </c>
      <c r="AG30" s="187">
        <v>6.0020048803764615E-6</v>
      </c>
      <c r="AH30" s="187">
        <v>0</v>
      </c>
      <c r="AI30" s="187">
        <v>4.8301071811095208E-6</v>
      </c>
      <c r="AJ30" s="187">
        <v>3.5005586189239973E-6</v>
      </c>
      <c r="AK30" s="187">
        <v>2.0105800369018629E-6</v>
      </c>
      <c r="AL30" s="187">
        <v>2.9156665599511111E-6</v>
      </c>
      <c r="AM30" s="187">
        <v>6.1063332824645126E-6</v>
      </c>
      <c r="AN30" s="187">
        <v>2.5866888157595201E-5</v>
      </c>
      <c r="AO30" s="187">
        <v>8.5036847570223838E-6</v>
      </c>
      <c r="AP30" s="187">
        <v>9.8222305452058154E-6</v>
      </c>
      <c r="AQ30" s="187">
        <v>3.2591859015601388E-5</v>
      </c>
      <c r="AR30" s="187">
        <v>1.3747078967846682E-5</v>
      </c>
      <c r="AS30" s="187">
        <v>3.5767505339495298E-5</v>
      </c>
      <c r="AT30" s="187">
        <v>4.0740514178742836E-5</v>
      </c>
      <c r="AU30" s="187">
        <v>1.6519881989059829E-5</v>
      </c>
      <c r="AV30" s="187">
        <v>6.2114172199041054E-6</v>
      </c>
      <c r="AW30" s="187">
        <v>2.4190175084103697E-6</v>
      </c>
      <c r="AX30" s="187">
        <v>1.1690122881170877E-6</v>
      </c>
      <c r="AY30" s="187">
        <v>5.4519951892004297E-5</v>
      </c>
      <c r="AZ30" s="187">
        <v>8.1846662729795184E-6</v>
      </c>
      <c r="BA30" s="187">
        <v>2.3669893281926591E-6</v>
      </c>
      <c r="BB30" s="187">
        <v>3.8162082265587503E-6</v>
      </c>
      <c r="BC30" s="187">
        <v>1.3723879229831506E-5</v>
      </c>
      <c r="BD30" s="187">
        <v>6.3964011768913322E-6</v>
      </c>
      <c r="BE30" s="187">
        <v>4.2576691750028075E-6</v>
      </c>
      <c r="BF30" s="187">
        <v>4.5989415770958126E-6</v>
      </c>
      <c r="BG30" s="187">
        <v>6.9032696677470287E-6</v>
      </c>
      <c r="BH30" s="187">
        <v>3.9984778600902942E-6</v>
      </c>
      <c r="BI30" s="187">
        <v>8.2952425443383252E-6</v>
      </c>
      <c r="BJ30" s="187">
        <v>7.5300333367028787E-6</v>
      </c>
      <c r="BK30" s="187">
        <v>1.5256445513559664E-5</v>
      </c>
      <c r="BL30" s="187">
        <v>1.0274580930881594E-5</v>
      </c>
      <c r="BM30" s="187">
        <v>6.2007944798151159E-6</v>
      </c>
      <c r="BN30" s="187">
        <v>2.149869931798644E-5</v>
      </c>
      <c r="BO30" s="188">
        <v>1.0010558671937331</v>
      </c>
      <c r="BP30" s="149"/>
      <c r="BQ30" s="149"/>
      <c r="BR30" s="149"/>
      <c r="BS30" s="149"/>
      <c r="BT30" s="151"/>
      <c r="BU30" s="149"/>
      <c r="BV30" s="149"/>
      <c r="BW30" s="149"/>
      <c r="BX30" s="149"/>
      <c r="BY30" s="149"/>
      <c r="BZ30" s="149"/>
      <c r="CA30" s="149"/>
      <c r="CB30" s="149"/>
      <c r="CC30" s="149"/>
      <c r="CD30" s="149"/>
      <c r="CE30" s="149"/>
      <c r="CF30" s="149"/>
      <c r="CG30" s="149"/>
      <c r="CH30" s="151"/>
      <c r="CI30" s="149"/>
      <c r="CJ30" s="149"/>
      <c r="CK30" s="149"/>
      <c r="CL30" s="149"/>
      <c r="CM30" s="149"/>
      <c r="CN30" s="149"/>
      <c r="CO30" s="149"/>
      <c r="CP30" s="151"/>
      <c r="CQ30" s="149"/>
      <c r="CR30" s="151"/>
    </row>
    <row r="31" spans="1:96" s="138" customFormat="1" ht="10.9" customHeight="1" x14ac:dyDescent="0.2">
      <c r="A31" s="189" t="s">
        <v>259</v>
      </c>
      <c r="B31" s="190" t="s">
        <v>484</v>
      </c>
      <c r="C31" s="191">
        <v>9.7629191302828113E-4</v>
      </c>
      <c r="D31" s="191">
        <v>1.2262241708649749E-3</v>
      </c>
      <c r="E31" s="191">
        <v>6.2030546245987381E-4</v>
      </c>
      <c r="F31" s="191">
        <v>1.1289608966450237E-3</v>
      </c>
      <c r="G31" s="191">
        <v>1.649114097579791E-3</v>
      </c>
      <c r="H31" s="191">
        <v>4.2936011408266075E-3</v>
      </c>
      <c r="I31" s="191">
        <v>4.8701196153604109E-4</v>
      </c>
      <c r="J31" s="191">
        <v>2.0590120508629905E-4</v>
      </c>
      <c r="K31" s="191">
        <v>1.1523597795298839E-3</v>
      </c>
      <c r="L31" s="191">
        <v>5.9473382074667616E-3</v>
      </c>
      <c r="M31" s="191">
        <v>5.7919526771727978E-4</v>
      </c>
      <c r="N31" s="191">
        <v>3.7882531848536178E-3</v>
      </c>
      <c r="O31" s="191">
        <v>1.0120671288468809E-2</v>
      </c>
      <c r="P31" s="191">
        <v>3.7573309175784189E-4</v>
      </c>
      <c r="Q31" s="191">
        <v>1.2230214119009527E-3</v>
      </c>
      <c r="R31" s="191">
        <v>2.9907650487805094E-3</v>
      </c>
      <c r="S31" s="191">
        <v>1.6746904615136489E-3</v>
      </c>
      <c r="T31" s="191">
        <v>6.1392172274041673E-3</v>
      </c>
      <c r="U31" s="191">
        <v>7.6148316665596591E-4</v>
      </c>
      <c r="V31" s="191">
        <v>5.7389436538942597E-3</v>
      </c>
      <c r="W31" s="191">
        <v>1.06731290892396E-2</v>
      </c>
      <c r="X31" s="191">
        <v>3.6042746480070358E-3</v>
      </c>
      <c r="Y31" s="191">
        <v>4.9822765015462866E-4</v>
      </c>
      <c r="Z31" s="191">
        <v>1.0371342857597485E-2</v>
      </c>
      <c r="AA31" s="191">
        <v>2.6765515963837067E-5</v>
      </c>
      <c r="AB31" s="191">
        <v>1.0574752196212927</v>
      </c>
      <c r="AC31" s="191">
        <v>0</v>
      </c>
      <c r="AD31" s="191">
        <v>0</v>
      </c>
      <c r="AE31" s="191">
        <v>9.1303418909537831E-4</v>
      </c>
      <c r="AF31" s="191">
        <v>0</v>
      </c>
      <c r="AG31" s="191">
        <v>5.2106178764860877E-5</v>
      </c>
      <c r="AH31" s="191">
        <v>0</v>
      </c>
      <c r="AI31" s="191">
        <v>5.6830914037947727E-4</v>
      </c>
      <c r="AJ31" s="191">
        <v>3.0731882736671633E-3</v>
      </c>
      <c r="AK31" s="191">
        <v>7.7877022052370319E-3</v>
      </c>
      <c r="AL31" s="191">
        <v>4.5758851537387691E-3</v>
      </c>
      <c r="AM31" s="191">
        <v>1.738775362348885E-2</v>
      </c>
      <c r="AN31" s="191">
        <v>7.6571179636147923E-4</v>
      </c>
      <c r="AO31" s="191">
        <v>2.5378815233649773E-3</v>
      </c>
      <c r="AP31" s="191">
        <v>3.9751608379927526E-3</v>
      </c>
      <c r="AQ31" s="191">
        <v>2.6161416274341834E-3</v>
      </c>
      <c r="AR31" s="191">
        <v>2.5559683734818731E-3</v>
      </c>
      <c r="AS31" s="191">
        <v>1.5100566452750787E-4</v>
      </c>
      <c r="AT31" s="191">
        <v>7.635294207920972E-3</v>
      </c>
      <c r="AU31" s="191">
        <v>6.3451374547823867E-4</v>
      </c>
      <c r="AV31" s="191">
        <v>1.4089181301714573E-3</v>
      </c>
      <c r="AW31" s="191">
        <v>9.6819343126169693E-4</v>
      </c>
      <c r="AX31" s="191">
        <v>3.2728355797230171E-4</v>
      </c>
      <c r="AY31" s="191">
        <v>3.3723510645048869E-4</v>
      </c>
      <c r="AZ31" s="191">
        <v>1.175146796069468E-4</v>
      </c>
      <c r="BA31" s="191">
        <v>2.6426078610619316E-4</v>
      </c>
      <c r="BB31" s="191">
        <v>1.4835661991277867E-3</v>
      </c>
      <c r="BC31" s="191">
        <v>2.7696388268159109E-4</v>
      </c>
      <c r="BD31" s="191">
        <v>5.0886734027430676E-4</v>
      </c>
      <c r="BE31" s="191">
        <v>4.537118927640216E-4</v>
      </c>
      <c r="BF31" s="191">
        <v>3.3018634168518167E-4</v>
      </c>
      <c r="BG31" s="191">
        <v>1.0765633082113492E-3</v>
      </c>
      <c r="BH31" s="191">
        <v>7.3198870995255382E-4</v>
      </c>
      <c r="BI31" s="191">
        <v>9.7258058441748838E-4</v>
      </c>
      <c r="BJ31" s="191">
        <v>9.0303247064912819E-4</v>
      </c>
      <c r="BK31" s="191">
        <v>1.6248603760339057E-3</v>
      </c>
      <c r="BL31" s="191">
        <v>8.5110632571958555E-4</v>
      </c>
      <c r="BM31" s="191">
        <v>9.9749558486380528E-3</v>
      </c>
      <c r="BN31" s="191">
        <v>9.2316625125843453E-4</v>
      </c>
      <c r="BO31" s="192">
        <v>1.2124926537841414</v>
      </c>
      <c r="BP31" s="149"/>
      <c r="BQ31" s="149"/>
      <c r="BR31" s="149"/>
      <c r="BS31" s="149"/>
      <c r="BT31" s="151"/>
      <c r="BU31" s="149"/>
      <c r="BV31" s="149"/>
      <c r="BW31" s="149"/>
      <c r="BX31" s="149"/>
      <c r="BY31" s="149"/>
      <c r="BZ31" s="149"/>
      <c r="CA31" s="149"/>
      <c r="CB31" s="149"/>
      <c r="CC31" s="149"/>
      <c r="CD31" s="149"/>
      <c r="CE31" s="149"/>
      <c r="CF31" s="149"/>
      <c r="CG31" s="149"/>
      <c r="CH31" s="151"/>
      <c r="CI31" s="149"/>
      <c r="CJ31" s="149"/>
      <c r="CK31" s="149"/>
      <c r="CL31" s="149"/>
      <c r="CM31" s="149"/>
      <c r="CN31" s="149"/>
      <c r="CO31" s="149"/>
      <c r="CP31" s="151"/>
      <c r="CQ31" s="149"/>
      <c r="CR31" s="151"/>
    </row>
    <row r="32" spans="1:96" s="138" customFormat="1" ht="10.9" customHeight="1" x14ac:dyDescent="0.2">
      <c r="A32" s="175" t="s">
        <v>260</v>
      </c>
      <c r="B32" s="186" t="s">
        <v>485</v>
      </c>
      <c r="C32" s="187">
        <v>0</v>
      </c>
      <c r="D32" s="187">
        <v>0</v>
      </c>
      <c r="E32" s="187">
        <v>0</v>
      </c>
      <c r="F32" s="187">
        <v>0</v>
      </c>
      <c r="G32" s="187">
        <v>0</v>
      </c>
      <c r="H32" s="187">
        <v>0</v>
      </c>
      <c r="I32" s="187">
        <v>0</v>
      </c>
      <c r="J32" s="187">
        <v>0</v>
      </c>
      <c r="K32" s="187">
        <v>0</v>
      </c>
      <c r="L32" s="187">
        <v>0</v>
      </c>
      <c r="M32" s="187">
        <v>0</v>
      </c>
      <c r="N32" s="187">
        <v>0</v>
      </c>
      <c r="O32" s="187">
        <v>0</v>
      </c>
      <c r="P32" s="187">
        <v>0</v>
      </c>
      <c r="Q32" s="187">
        <v>0</v>
      </c>
      <c r="R32" s="187">
        <v>0</v>
      </c>
      <c r="S32" s="187">
        <v>0</v>
      </c>
      <c r="T32" s="187">
        <v>0</v>
      </c>
      <c r="U32" s="187">
        <v>0</v>
      </c>
      <c r="V32" s="187">
        <v>0</v>
      </c>
      <c r="W32" s="187">
        <v>0</v>
      </c>
      <c r="X32" s="187">
        <v>0</v>
      </c>
      <c r="Y32" s="187">
        <v>0</v>
      </c>
      <c r="Z32" s="187">
        <v>0</v>
      </c>
      <c r="AA32" s="187">
        <v>0</v>
      </c>
      <c r="AB32" s="187">
        <v>0</v>
      </c>
      <c r="AC32" s="187">
        <v>1</v>
      </c>
      <c r="AD32" s="187">
        <v>0</v>
      </c>
      <c r="AE32" s="187">
        <v>0</v>
      </c>
      <c r="AF32" s="187">
        <v>0</v>
      </c>
      <c r="AG32" s="187">
        <v>0</v>
      </c>
      <c r="AH32" s="187">
        <v>0</v>
      </c>
      <c r="AI32" s="187">
        <v>0</v>
      </c>
      <c r="AJ32" s="187">
        <v>0</v>
      </c>
      <c r="AK32" s="187">
        <v>0</v>
      </c>
      <c r="AL32" s="187">
        <v>0</v>
      </c>
      <c r="AM32" s="187">
        <v>0</v>
      </c>
      <c r="AN32" s="187">
        <v>0</v>
      </c>
      <c r="AO32" s="187">
        <v>0</v>
      </c>
      <c r="AP32" s="187">
        <v>0</v>
      </c>
      <c r="AQ32" s="187">
        <v>0</v>
      </c>
      <c r="AR32" s="187">
        <v>0</v>
      </c>
      <c r="AS32" s="187">
        <v>0</v>
      </c>
      <c r="AT32" s="187">
        <v>0</v>
      </c>
      <c r="AU32" s="187">
        <v>0</v>
      </c>
      <c r="AV32" s="187">
        <v>0</v>
      </c>
      <c r="AW32" s="187">
        <v>0</v>
      </c>
      <c r="AX32" s="187">
        <v>0</v>
      </c>
      <c r="AY32" s="187">
        <v>0</v>
      </c>
      <c r="AZ32" s="187">
        <v>0</v>
      </c>
      <c r="BA32" s="187">
        <v>0</v>
      </c>
      <c r="BB32" s="187">
        <v>0</v>
      </c>
      <c r="BC32" s="187">
        <v>0</v>
      </c>
      <c r="BD32" s="187">
        <v>0</v>
      </c>
      <c r="BE32" s="187">
        <v>0</v>
      </c>
      <c r="BF32" s="187">
        <v>0</v>
      </c>
      <c r="BG32" s="187">
        <v>0</v>
      </c>
      <c r="BH32" s="187">
        <v>0</v>
      </c>
      <c r="BI32" s="187">
        <v>0</v>
      </c>
      <c r="BJ32" s="187">
        <v>0</v>
      </c>
      <c r="BK32" s="187">
        <v>0</v>
      </c>
      <c r="BL32" s="187">
        <v>0</v>
      </c>
      <c r="BM32" s="187">
        <v>0</v>
      </c>
      <c r="BN32" s="187">
        <v>0</v>
      </c>
      <c r="BO32" s="188">
        <v>1</v>
      </c>
      <c r="BP32" s="149"/>
      <c r="BQ32" s="149"/>
      <c r="BR32" s="149"/>
      <c r="BS32" s="149"/>
      <c r="BT32" s="151"/>
      <c r="BU32" s="149"/>
      <c r="BV32" s="149"/>
      <c r="BW32" s="149"/>
      <c r="BX32" s="149"/>
      <c r="BY32" s="149"/>
      <c r="BZ32" s="149"/>
      <c r="CA32" s="149"/>
      <c r="CB32" s="149"/>
      <c r="CC32" s="149"/>
      <c r="CD32" s="149"/>
      <c r="CE32" s="149"/>
      <c r="CF32" s="149"/>
      <c r="CG32" s="149"/>
      <c r="CH32" s="151"/>
      <c r="CI32" s="149"/>
      <c r="CJ32" s="149"/>
      <c r="CK32" s="149"/>
      <c r="CL32" s="149"/>
      <c r="CM32" s="149"/>
      <c r="CN32" s="149"/>
      <c r="CO32" s="149"/>
      <c r="CP32" s="151"/>
      <c r="CQ32" s="149"/>
      <c r="CR32" s="151"/>
    </row>
    <row r="33" spans="1:96" s="138" customFormat="1" ht="10.9" customHeight="1" x14ac:dyDescent="0.2">
      <c r="A33" s="175" t="s">
        <v>261</v>
      </c>
      <c r="B33" s="186" t="s">
        <v>486</v>
      </c>
      <c r="C33" s="187">
        <v>0</v>
      </c>
      <c r="D33" s="187">
        <v>0</v>
      </c>
      <c r="E33" s="187">
        <v>0</v>
      </c>
      <c r="F33" s="187">
        <v>0</v>
      </c>
      <c r="G33" s="187">
        <v>0</v>
      </c>
      <c r="H33" s="187">
        <v>0</v>
      </c>
      <c r="I33" s="187">
        <v>0</v>
      </c>
      <c r="J33" s="187">
        <v>0</v>
      </c>
      <c r="K33" s="187">
        <v>0</v>
      </c>
      <c r="L33" s="187">
        <v>0</v>
      </c>
      <c r="M33" s="187">
        <v>0</v>
      </c>
      <c r="N33" s="187">
        <v>0</v>
      </c>
      <c r="O33" s="187">
        <v>0</v>
      </c>
      <c r="P33" s="187">
        <v>0</v>
      </c>
      <c r="Q33" s="187">
        <v>0</v>
      </c>
      <c r="R33" s="187">
        <v>0</v>
      </c>
      <c r="S33" s="187">
        <v>0</v>
      </c>
      <c r="T33" s="187">
        <v>0</v>
      </c>
      <c r="U33" s="187">
        <v>0</v>
      </c>
      <c r="V33" s="187">
        <v>0</v>
      </c>
      <c r="W33" s="187">
        <v>0</v>
      </c>
      <c r="X33" s="187">
        <v>0</v>
      </c>
      <c r="Y33" s="187">
        <v>0</v>
      </c>
      <c r="Z33" s="187">
        <v>0</v>
      </c>
      <c r="AA33" s="187">
        <v>0</v>
      </c>
      <c r="AB33" s="187">
        <v>0</v>
      </c>
      <c r="AC33" s="187">
        <v>0</v>
      </c>
      <c r="AD33" s="187">
        <v>1</v>
      </c>
      <c r="AE33" s="187">
        <v>0</v>
      </c>
      <c r="AF33" s="187">
        <v>0</v>
      </c>
      <c r="AG33" s="187">
        <v>0</v>
      </c>
      <c r="AH33" s="187">
        <v>0</v>
      </c>
      <c r="AI33" s="187">
        <v>0</v>
      </c>
      <c r="AJ33" s="187">
        <v>0</v>
      </c>
      <c r="AK33" s="187">
        <v>0</v>
      </c>
      <c r="AL33" s="187">
        <v>0</v>
      </c>
      <c r="AM33" s="187">
        <v>0</v>
      </c>
      <c r="AN33" s="187">
        <v>0</v>
      </c>
      <c r="AO33" s="187">
        <v>0</v>
      </c>
      <c r="AP33" s="187">
        <v>0</v>
      </c>
      <c r="AQ33" s="187">
        <v>0</v>
      </c>
      <c r="AR33" s="187">
        <v>0</v>
      </c>
      <c r="AS33" s="187">
        <v>0</v>
      </c>
      <c r="AT33" s="187">
        <v>0</v>
      </c>
      <c r="AU33" s="187">
        <v>0</v>
      </c>
      <c r="AV33" s="187">
        <v>0</v>
      </c>
      <c r="AW33" s="187">
        <v>0</v>
      </c>
      <c r="AX33" s="187">
        <v>0</v>
      </c>
      <c r="AY33" s="187">
        <v>0</v>
      </c>
      <c r="AZ33" s="187">
        <v>0</v>
      </c>
      <c r="BA33" s="187">
        <v>0</v>
      </c>
      <c r="BB33" s="187">
        <v>0</v>
      </c>
      <c r="BC33" s="187">
        <v>0</v>
      </c>
      <c r="BD33" s="187">
        <v>0</v>
      </c>
      <c r="BE33" s="187">
        <v>0</v>
      </c>
      <c r="BF33" s="187">
        <v>0</v>
      </c>
      <c r="BG33" s="187">
        <v>0</v>
      </c>
      <c r="BH33" s="187">
        <v>0</v>
      </c>
      <c r="BI33" s="187">
        <v>0</v>
      </c>
      <c r="BJ33" s="187">
        <v>0</v>
      </c>
      <c r="BK33" s="187">
        <v>0</v>
      </c>
      <c r="BL33" s="187">
        <v>0</v>
      </c>
      <c r="BM33" s="187">
        <v>0</v>
      </c>
      <c r="BN33" s="187">
        <v>0</v>
      </c>
      <c r="BO33" s="188">
        <v>1</v>
      </c>
      <c r="BP33" s="149"/>
      <c r="BQ33" s="149"/>
      <c r="BR33" s="149"/>
      <c r="BS33" s="149"/>
      <c r="BT33" s="151"/>
      <c r="BU33" s="149"/>
      <c r="BV33" s="149"/>
      <c r="BW33" s="149"/>
      <c r="BX33" s="149"/>
      <c r="BY33" s="149"/>
      <c r="BZ33" s="149"/>
      <c r="CA33" s="149"/>
      <c r="CB33" s="149"/>
      <c r="CC33" s="149"/>
      <c r="CD33" s="149"/>
      <c r="CE33" s="149"/>
      <c r="CF33" s="149"/>
      <c r="CG33" s="149"/>
      <c r="CH33" s="151"/>
      <c r="CI33" s="149"/>
      <c r="CJ33" s="149"/>
      <c r="CK33" s="149"/>
      <c r="CL33" s="149"/>
      <c r="CM33" s="149"/>
      <c r="CN33" s="149"/>
      <c r="CO33" s="149"/>
      <c r="CP33" s="151"/>
      <c r="CQ33" s="149"/>
      <c r="CR33" s="151"/>
    </row>
    <row r="34" spans="1:96" s="138" customFormat="1" ht="10.9" customHeight="1" x14ac:dyDescent="0.2">
      <c r="A34" s="175" t="s">
        <v>262</v>
      </c>
      <c r="B34" s="186" t="s">
        <v>487</v>
      </c>
      <c r="C34" s="187">
        <v>1.1647136825849167E-3</v>
      </c>
      <c r="D34" s="187">
        <v>8.6207646394646873E-3</v>
      </c>
      <c r="E34" s="187">
        <v>1.4193087711385738E-3</v>
      </c>
      <c r="F34" s="187">
        <v>2.2267659506374805E-3</v>
      </c>
      <c r="G34" s="187">
        <v>3.3163434747983058E-4</v>
      </c>
      <c r="H34" s="187">
        <v>1.0393710966707649E-4</v>
      </c>
      <c r="I34" s="187">
        <v>1.192232322844781E-3</v>
      </c>
      <c r="J34" s="187">
        <v>1.830855549457463E-4</v>
      </c>
      <c r="K34" s="187">
        <v>1.0515033959377644E-3</v>
      </c>
      <c r="L34" s="187">
        <v>5.8066558199057212E-4</v>
      </c>
      <c r="M34" s="187">
        <v>5.4808968217143133E-5</v>
      </c>
      <c r="N34" s="187">
        <v>4.7980545958395626E-4</v>
      </c>
      <c r="O34" s="187">
        <v>5.7174535771404708E-3</v>
      </c>
      <c r="P34" s="187">
        <v>1.0423769691956864E-3</v>
      </c>
      <c r="Q34" s="187">
        <v>2.3415443730027667E-4</v>
      </c>
      <c r="R34" s="187">
        <v>5.5649416106012448E-4</v>
      </c>
      <c r="S34" s="187">
        <v>1.9603714736592898E-4</v>
      </c>
      <c r="T34" s="187">
        <v>8.9119331327471366E-3</v>
      </c>
      <c r="U34" s="187">
        <v>7.9114767735383174E-4</v>
      </c>
      <c r="V34" s="187">
        <v>2.8090611227415193E-4</v>
      </c>
      <c r="W34" s="187">
        <v>1.6511997792028333E-4</v>
      </c>
      <c r="X34" s="187">
        <v>1.0658699759615773E-3</v>
      </c>
      <c r="Y34" s="187">
        <v>1.3999589334252815E-3</v>
      </c>
      <c r="Z34" s="187">
        <v>4.9618480504451902E-3</v>
      </c>
      <c r="AA34" s="187">
        <v>2.8637770960264786E-5</v>
      </c>
      <c r="AB34" s="187">
        <v>3.1017151307247627E-3</v>
      </c>
      <c r="AC34" s="187">
        <v>0</v>
      </c>
      <c r="AD34" s="187">
        <v>0</v>
      </c>
      <c r="AE34" s="187">
        <v>1.0482281182739299</v>
      </c>
      <c r="AF34" s="187">
        <v>0</v>
      </c>
      <c r="AG34" s="187">
        <v>8.4057553519937232E-4</v>
      </c>
      <c r="AH34" s="187">
        <v>0</v>
      </c>
      <c r="AI34" s="187">
        <v>1.936475189813426E-3</v>
      </c>
      <c r="AJ34" s="187">
        <v>1.1693977648110792E-2</v>
      </c>
      <c r="AK34" s="187">
        <v>5.2790300772888859E-3</v>
      </c>
      <c r="AL34" s="187">
        <v>1.4640632973622902E-3</v>
      </c>
      <c r="AM34" s="187">
        <v>7.4381704843544975E-3</v>
      </c>
      <c r="AN34" s="187">
        <v>1.3898266660779108E-4</v>
      </c>
      <c r="AO34" s="187">
        <v>2.2552205726635147E-2</v>
      </c>
      <c r="AP34" s="187">
        <v>2.6774166033745675E-2</v>
      </c>
      <c r="AQ34" s="187">
        <v>2.342385933446306E-2</v>
      </c>
      <c r="AR34" s="187">
        <v>1.9639120521260399E-2</v>
      </c>
      <c r="AS34" s="187">
        <v>2.66374269549241E-4</v>
      </c>
      <c r="AT34" s="187">
        <v>3.0095003587858817E-3</v>
      </c>
      <c r="AU34" s="187">
        <v>3.9862548897545648E-4</v>
      </c>
      <c r="AV34" s="187">
        <v>2.7585372189033966E-4</v>
      </c>
      <c r="AW34" s="187">
        <v>1.3395418048779142E-4</v>
      </c>
      <c r="AX34" s="187">
        <v>3.5600979826631141E-4</v>
      </c>
      <c r="AY34" s="187">
        <v>1.9319496209474509E-4</v>
      </c>
      <c r="AZ34" s="187">
        <v>8.063443080672455E-5</v>
      </c>
      <c r="BA34" s="187">
        <v>2.040399475012754E-4</v>
      </c>
      <c r="BB34" s="187">
        <v>1.6886895320541523E-4</v>
      </c>
      <c r="BC34" s="187">
        <v>1.9985889961025697E-4</v>
      </c>
      <c r="BD34" s="187">
        <v>1.5916021033690387E-3</v>
      </c>
      <c r="BE34" s="187">
        <v>5.5302057979125492E-4</v>
      </c>
      <c r="BF34" s="187">
        <v>5.2928182034839343E-4</v>
      </c>
      <c r="BG34" s="187">
        <v>4.0938052031499957E-4</v>
      </c>
      <c r="BH34" s="187">
        <v>6.3606906289249119E-4</v>
      </c>
      <c r="BI34" s="187">
        <v>1.1511941521026212E-3</v>
      </c>
      <c r="BJ34" s="187">
        <v>1.1406426509207187E-3</v>
      </c>
      <c r="BK34" s="187">
        <v>8.1582642325861258E-4</v>
      </c>
      <c r="BL34" s="187">
        <v>4.553111019472001E-4</v>
      </c>
      <c r="BM34" s="187">
        <v>2.9536033636040782E-3</v>
      </c>
      <c r="BN34" s="187">
        <v>2.5156138891359488E-3</v>
      </c>
      <c r="BO34" s="188">
        <v>1.2333100843059974</v>
      </c>
      <c r="BP34" s="149"/>
      <c r="BQ34" s="149"/>
      <c r="BR34" s="149"/>
      <c r="BS34" s="149"/>
      <c r="BT34" s="151"/>
      <c r="BU34" s="149"/>
      <c r="BV34" s="149"/>
      <c r="BW34" s="149"/>
      <c r="BX34" s="149"/>
      <c r="BY34" s="149"/>
      <c r="BZ34" s="149"/>
      <c r="CA34" s="149"/>
      <c r="CB34" s="149"/>
      <c r="CC34" s="149"/>
      <c r="CD34" s="149"/>
      <c r="CE34" s="149"/>
      <c r="CF34" s="149"/>
      <c r="CG34" s="149"/>
      <c r="CH34" s="151"/>
      <c r="CI34" s="149"/>
      <c r="CJ34" s="149"/>
      <c r="CK34" s="149"/>
      <c r="CL34" s="149"/>
      <c r="CM34" s="149"/>
      <c r="CN34" s="149"/>
      <c r="CO34" s="149"/>
      <c r="CP34" s="151"/>
      <c r="CQ34" s="149"/>
      <c r="CR34" s="151"/>
    </row>
    <row r="35" spans="1:96" s="138" customFormat="1" ht="10.9" customHeight="1" x14ac:dyDescent="0.2">
      <c r="A35" s="193" t="s">
        <v>263</v>
      </c>
      <c r="B35" s="194" t="s">
        <v>488</v>
      </c>
      <c r="C35" s="195">
        <v>0</v>
      </c>
      <c r="D35" s="195">
        <v>0</v>
      </c>
      <c r="E35" s="195">
        <v>0</v>
      </c>
      <c r="F35" s="195">
        <v>0</v>
      </c>
      <c r="G35" s="195">
        <v>0</v>
      </c>
      <c r="H35" s="195">
        <v>0</v>
      </c>
      <c r="I35" s="195">
        <v>0</v>
      </c>
      <c r="J35" s="195">
        <v>0</v>
      </c>
      <c r="K35" s="195">
        <v>0</v>
      </c>
      <c r="L35" s="195">
        <v>0</v>
      </c>
      <c r="M35" s="195">
        <v>0</v>
      </c>
      <c r="N35" s="195">
        <v>0</v>
      </c>
      <c r="O35" s="195">
        <v>0</v>
      </c>
      <c r="P35" s="195">
        <v>0</v>
      </c>
      <c r="Q35" s="195">
        <v>0</v>
      </c>
      <c r="R35" s="195">
        <v>0</v>
      </c>
      <c r="S35" s="195">
        <v>0</v>
      </c>
      <c r="T35" s="195">
        <v>0</v>
      </c>
      <c r="U35" s="195">
        <v>0</v>
      </c>
      <c r="V35" s="195">
        <v>0</v>
      </c>
      <c r="W35" s="195">
        <v>0</v>
      </c>
      <c r="X35" s="195">
        <v>0</v>
      </c>
      <c r="Y35" s="195">
        <v>0</v>
      </c>
      <c r="Z35" s="195">
        <v>0</v>
      </c>
      <c r="AA35" s="195">
        <v>0</v>
      </c>
      <c r="AB35" s="195">
        <v>0</v>
      </c>
      <c r="AC35" s="195">
        <v>0</v>
      </c>
      <c r="AD35" s="195">
        <v>0</v>
      </c>
      <c r="AE35" s="195">
        <v>0</v>
      </c>
      <c r="AF35" s="195">
        <v>1</v>
      </c>
      <c r="AG35" s="195">
        <v>0</v>
      </c>
      <c r="AH35" s="195">
        <v>0</v>
      </c>
      <c r="AI35" s="195">
        <v>0</v>
      </c>
      <c r="AJ35" s="195">
        <v>0</v>
      </c>
      <c r="AK35" s="195">
        <v>0</v>
      </c>
      <c r="AL35" s="195">
        <v>0</v>
      </c>
      <c r="AM35" s="195">
        <v>0</v>
      </c>
      <c r="AN35" s="195">
        <v>0</v>
      </c>
      <c r="AO35" s="195">
        <v>0</v>
      </c>
      <c r="AP35" s="195">
        <v>0</v>
      </c>
      <c r="AQ35" s="195">
        <v>0</v>
      </c>
      <c r="AR35" s="195">
        <v>0</v>
      </c>
      <c r="AS35" s="195">
        <v>0</v>
      </c>
      <c r="AT35" s="195">
        <v>0</v>
      </c>
      <c r="AU35" s="195">
        <v>0</v>
      </c>
      <c r="AV35" s="195">
        <v>0</v>
      </c>
      <c r="AW35" s="195">
        <v>0</v>
      </c>
      <c r="AX35" s="195">
        <v>0</v>
      </c>
      <c r="AY35" s="195">
        <v>0</v>
      </c>
      <c r="AZ35" s="195">
        <v>0</v>
      </c>
      <c r="BA35" s="195">
        <v>0</v>
      </c>
      <c r="BB35" s="195">
        <v>0</v>
      </c>
      <c r="BC35" s="195">
        <v>0</v>
      </c>
      <c r="BD35" s="195">
        <v>0</v>
      </c>
      <c r="BE35" s="195">
        <v>0</v>
      </c>
      <c r="BF35" s="195">
        <v>0</v>
      </c>
      <c r="BG35" s="195">
        <v>0</v>
      </c>
      <c r="BH35" s="195">
        <v>0</v>
      </c>
      <c r="BI35" s="195">
        <v>0</v>
      </c>
      <c r="BJ35" s="195">
        <v>0</v>
      </c>
      <c r="BK35" s="195">
        <v>0</v>
      </c>
      <c r="BL35" s="195">
        <v>0</v>
      </c>
      <c r="BM35" s="195">
        <v>0</v>
      </c>
      <c r="BN35" s="195">
        <v>0</v>
      </c>
      <c r="BO35" s="196">
        <v>1</v>
      </c>
      <c r="BP35" s="149"/>
      <c r="BQ35" s="149"/>
      <c r="BR35" s="149"/>
      <c r="BS35" s="149"/>
      <c r="BT35" s="151"/>
      <c r="BU35" s="149"/>
      <c r="BV35" s="149"/>
      <c r="BW35" s="149"/>
      <c r="BX35" s="149"/>
      <c r="BY35" s="149"/>
      <c r="BZ35" s="149"/>
      <c r="CA35" s="149"/>
      <c r="CB35" s="149"/>
      <c r="CC35" s="149"/>
      <c r="CD35" s="149"/>
      <c r="CE35" s="149"/>
      <c r="CF35" s="149"/>
      <c r="CG35" s="149"/>
      <c r="CH35" s="151"/>
      <c r="CI35" s="149"/>
      <c r="CJ35" s="149"/>
      <c r="CK35" s="149"/>
      <c r="CL35" s="149"/>
      <c r="CM35" s="149"/>
      <c r="CN35" s="149"/>
      <c r="CO35" s="149"/>
      <c r="CP35" s="151"/>
      <c r="CQ35" s="149"/>
      <c r="CR35" s="151"/>
    </row>
    <row r="36" spans="1:96" s="138" customFormat="1" ht="10.9" customHeight="1" x14ac:dyDescent="0.2">
      <c r="A36" s="175" t="s">
        <v>264</v>
      </c>
      <c r="B36" s="186" t="s">
        <v>489</v>
      </c>
      <c r="C36" s="187">
        <v>1.2050572801263979E-5</v>
      </c>
      <c r="D36" s="187">
        <v>1.8430534368112762E-5</v>
      </c>
      <c r="E36" s="187">
        <v>7.9642367217783915E-6</v>
      </c>
      <c r="F36" s="187">
        <v>6.70610409026075E-6</v>
      </c>
      <c r="G36" s="187">
        <v>7.8445138485813808E-6</v>
      </c>
      <c r="H36" s="187">
        <v>2.5163870619308515E-5</v>
      </c>
      <c r="I36" s="187">
        <v>8.462847735111065E-4</v>
      </c>
      <c r="J36" s="187">
        <v>1.6419828276719294E-4</v>
      </c>
      <c r="K36" s="187">
        <v>1.8712606763703968E-5</v>
      </c>
      <c r="L36" s="187">
        <v>2.7390418594310575E-5</v>
      </c>
      <c r="M36" s="187">
        <v>2.9765639362278943E-6</v>
      </c>
      <c r="N36" s="187">
        <v>1.3341191870928804E-5</v>
      </c>
      <c r="O36" s="187">
        <v>1.504278780284473E-4</v>
      </c>
      <c r="P36" s="187">
        <v>1.0532097634414469E-5</v>
      </c>
      <c r="Q36" s="187">
        <v>7.6896008549968951E-6</v>
      </c>
      <c r="R36" s="187">
        <v>1.572452554830298E-5</v>
      </c>
      <c r="S36" s="187">
        <v>4.0124913801012117E-5</v>
      </c>
      <c r="T36" s="187">
        <v>1.526715263096142E-3</v>
      </c>
      <c r="U36" s="187">
        <v>1.6041565134129459E-5</v>
      </c>
      <c r="V36" s="187">
        <v>1.2318360975096952E-5</v>
      </c>
      <c r="W36" s="187">
        <v>7.9262666672312283E-6</v>
      </c>
      <c r="X36" s="187">
        <v>6.2493582609790062E-6</v>
      </c>
      <c r="Y36" s="187">
        <v>1.8005254778509458E-5</v>
      </c>
      <c r="Z36" s="187">
        <v>5.6919416606952842E-5</v>
      </c>
      <c r="AA36" s="187">
        <v>1.5321406470127679E-5</v>
      </c>
      <c r="AB36" s="187">
        <v>9.2069743486781041E-5</v>
      </c>
      <c r="AC36" s="187">
        <v>0</v>
      </c>
      <c r="AD36" s="187">
        <v>0</v>
      </c>
      <c r="AE36" s="187">
        <v>1.0107559694837881E-3</v>
      </c>
      <c r="AF36" s="187">
        <v>0</v>
      </c>
      <c r="AG36" s="187">
        <v>1.0038177059549689</v>
      </c>
      <c r="AH36" s="187">
        <v>0</v>
      </c>
      <c r="AI36" s="187">
        <v>1.5401615332441327E-2</v>
      </c>
      <c r="AJ36" s="187">
        <v>2.7054441507095694E-3</v>
      </c>
      <c r="AK36" s="187">
        <v>3.0225874317249095E-3</v>
      </c>
      <c r="AL36" s="187">
        <v>3.833986562224603E-3</v>
      </c>
      <c r="AM36" s="187">
        <v>5.5602670352087799E-4</v>
      </c>
      <c r="AN36" s="187">
        <v>1.1237385188923464E-5</v>
      </c>
      <c r="AO36" s="187">
        <v>1.518231078747346E-3</v>
      </c>
      <c r="AP36" s="187">
        <v>1.2060948526751035E-3</v>
      </c>
      <c r="AQ36" s="187">
        <v>1.4164593422493488E-3</v>
      </c>
      <c r="AR36" s="187">
        <v>2.7913044243317031E-3</v>
      </c>
      <c r="AS36" s="187">
        <v>1.5778860675630236E-5</v>
      </c>
      <c r="AT36" s="187">
        <v>4.5144263438020727E-5</v>
      </c>
      <c r="AU36" s="187">
        <v>9.0018949918230969E-6</v>
      </c>
      <c r="AV36" s="187">
        <v>1.7955323312520819E-5</v>
      </c>
      <c r="AW36" s="187">
        <v>7.167925254395328E-6</v>
      </c>
      <c r="AX36" s="187">
        <v>1.5018015803029918E-5</v>
      </c>
      <c r="AY36" s="187">
        <v>2.2213931524108781E-5</v>
      </c>
      <c r="AZ36" s="187">
        <v>4.3093349790149301E-6</v>
      </c>
      <c r="BA36" s="187">
        <v>1.1061508726664161E-5</v>
      </c>
      <c r="BB36" s="187">
        <v>9.2492017584069402E-6</v>
      </c>
      <c r="BC36" s="187">
        <v>2.7578804847249424E-5</v>
      </c>
      <c r="BD36" s="187">
        <v>1.0968714920482881E-5</v>
      </c>
      <c r="BE36" s="187">
        <v>1.0351472388625029E-5</v>
      </c>
      <c r="BF36" s="187">
        <v>7.0676099701257525E-6</v>
      </c>
      <c r="BG36" s="187">
        <v>1.7111141196079069E-5</v>
      </c>
      <c r="BH36" s="187">
        <v>3.4140462172029118E-5</v>
      </c>
      <c r="BI36" s="187">
        <v>1.2629301245413435E-5</v>
      </c>
      <c r="BJ36" s="187">
        <v>1.8980957265626418E-5</v>
      </c>
      <c r="BK36" s="187">
        <v>1.0586038613570437E-5</v>
      </c>
      <c r="BL36" s="187">
        <v>2.4611201619662933E-5</v>
      </c>
      <c r="BM36" s="187">
        <v>3.1644170707665205E-5</v>
      </c>
      <c r="BN36" s="187">
        <v>3.615712855729612E-4</v>
      </c>
      <c r="BO36" s="188">
        <v>1.0411427199304852</v>
      </c>
      <c r="BP36" s="149"/>
      <c r="BQ36" s="149"/>
      <c r="BR36" s="149"/>
      <c r="BS36" s="149"/>
      <c r="BT36" s="151"/>
      <c r="BU36" s="149"/>
      <c r="BV36" s="149"/>
      <c r="BW36" s="149"/>
      <c r="BX36" s="149"/>
      <c r="BY36" s="149"/>
      <c r="BZ36" s="149"/>
      <c r="CA36" s="149"/>
      <c r="CB36" s="149"/>
      <c r="CC36" s="149"/>
      <c r="CD36" s="149"/>
      <c r="CE36" s="149"/>
      <c r="CF36" s="149"/>
      <c r="CG36" s="149"/>
      <c r="CH36" s="151"/>
      <c r="CI36" s="149"/>
      <c r="CJ36" s="149"/>
      <c r="CK36" s="149"/>
      <c r="CL36" s="149"/>
      <c r="CM36" s="149"/>
      <c r="CN36" s="149"/>
      <c r="CO36" s="149"/>
      <c r="CP36" s="151"/>
      <c r="CQ36" s="149"/>
      <c r="CR36" s="151"/>
    </row>
    <row r="37" spans="1:96" s="138" customFormat="1" ht="10.9" customHeight="1" x14ac:dyDescent="0.2">
      <c r="A37" s="175" t="s">
        <v>265</v>
      </c>
      <c r="B37" s="186" t="s">
        <v>490</v>
      </c>
      <c r="C37" s="187">
        <v>0</v>
      </c>
      <c r="D37" s="187">
        <v>0</v>
      </c>
      <c r="E37" s="187">
        <v>0</v>
      </c>
      <c r="F37" s="187">
        <v>0</v>
      </c>
      <c r="G37" s="187">
        <v>0</v>
      </c>
      <c r="H37" s="187">
        <v>0</v>
      </c>
      <c r="I37" s="187">
        <v>0</v>
      </c>
      <c r="J37" s="187">
        <v>0</v>
      </c>
      <c r="K37" s="187">
        <v>0</v>
      </c>
      <c r="L37" s="187">
        <v>0</v>
      </c>
      <c r="M37" s="187">
        <v>0</v>
      </c>
      <c r="N37" s="187">
        <v>0</v>
      </c>
      <c r="O37" s="187">
        <v>0</v>
      </c>
      <c r="P37" s="187">
        <v>0</v>
      </c>
      <c r="Q37" s="187">
        <v>0</v>
      </c>
      <c r="R37" s="187">
        <v>0</v>
      </c>
      <c r="S37" s="187">
        <v>0</v>
      </c>
      <c r="T37" s="187">
        <v>0</v>
      </c>
      <c r="U37" s="187">
        <v>0</v>
      </c>
      <c r="V37" s="187">
        <v>0</v>
      </c>
      <c r="W37" s="187">
        <v>0</v>
      </c>
      <c r="X37" s="187">
        <v>0</v>
      </c>
      <c r="Y37" s="187">
        <v>0</v>
      </c>
      <c r="Z37" s="187">
        <v>0</v>
      </c>
      <c r="AA37" s="187">
        <v>0</v>
      </c>
      <c r="AB37" s="187">
        <v>0</v>
      </c>
      <c r="AC37" s="187">
        <v>0</v>
      </c>
      <c r="AD37" s="187">
        <v>0</v>
      </c>
      <c r="AE37" s="187">
        <v>0</v>
      </c>
      <c r="AF37" s="187">
        <v>0</v>
      </c>
      <c r="AG37" s="187">
        <v>0</v>
      </c>
      <c r="AH37" s="187">
        <v>1</v>
      </c>
      <c r="AI37" s="187">
        <v>0</v>
      </c>
      <c r="AJ37" s="187">
        <v>0</v>
      </c>
      <c r="AK37" s="187">
        <v>0</v>
      </c>
      <c r="AL37" s="187">
        <v>0</v>
      </c>
      <c r="AM37" s="187">
        <v>0</v>
      </c>
      <c r="AN37" s="187">
        <v>0</v>
      </c>
      <c r="AO37" s="187">
        <v>0</v>
      </c>
      <c r="AP37" s="187">
        <v>0</v>
      </c>
      <c r="AQ37" s="187">
        <v>0</v>
      </c>
      <c r="AR37" s="187">
        <v>0</v>
      </c>
      <c r="AS37" s="187">
        <v>0</v>
      </c>
      <c r="AT37" s="187">
        <v>0</v>
      </c>
      <c r="AU37" s="187">
        <v>0</v>
      </c>
      <c r="AV37" s="187">
        <v>0</v>
      </c>
      <c r="AW37" s="187">
        <v>0</v>
      </c>
      <c r="AX37" s="187">
        <v>0</v>
      </c>
      <c r="AY37" s="187">
        <v>0</v>
      </c>
      <c r="AZ37" s="187">
        <v>0</v>
      </c>
      <c r="BA37" s="187">
        <v>0</v>
      </c>
      <c r="BB37" s="187">
        <v>0</v>
      </c>
      <c r="BC37" s="187">
        <v>0</v>
      </c>
      <c r="BD37" s="187">
        <v>0</v>
      </c>
      <c r="BE37" s="187">
        <v>0</v>
      </c>
      <c r="BF37" s="187">
        <v>0</v>
      </c>
      <c r="BG37" s="187">
        <v>0</v>
      </c>
      <c r="BH37" s="187">
        <v>0</v>
      </c>
      <c r="BI37" s="187">
        <v>0</v>
      </c>
      <c r="BJ37" s="187">
        <v>0</v>
      </c>
      <c r="BK37" s="187">
        <v>0</v>
      </c>
      <c r="BL37" s="187">
        <v>0</v>
      </c>
      <c r="BM37" s="187">
        <v>0</v>
      </c>
      <c r="BN37" s="187">
        <v>0</v>
      </c>
      <c r="BO37" s="188">
        <v>1</v>
      </c>
      <c r="BP37" s="149"/>
      <c r="BQ37" s="149"/>
      <c r="BR37" s="149"/>
      <c r="BS37" s="149"/>
      <c r="BT37" s="151"/>
      <c r="BU37" s="149"/>
      <c r="BV37" s="149"/>
      <c r="BW37" s="149"/>
      <c r="BX37" s="149"/>
      <c r="BY37" s="149"/>
      <c r="BZ37" s="149"/>
      <c r="CA37" s="149"/>
      <c r="CB37" s="149"/>
      <c r="CC37" s="149"/>
      <c r="CD37" s="149"/>
      <c r="CE37" s="149"/>
      <c r="CF37" s="149"/>
      <c r="CG37" s="149"/>
      <c r="CH37" s="151"/>
      <c r="CI37" s="149"/>
      <c r="CJ37" s="149"/>
      <c r="CK37" s="149"/>
      <c r="CL37" s="149"/>
      <c r="CM37" s="149"/>
      <c r="CN37" s="149"/>
      <c r="CO37" s="149"/>
      <c r="CP37" s="151"/>
      <c r="CQ37" s="149"/>
      <c r="CR37" s="151"/>
    </row>
    <row r="38" spans="1:96" s="138" customFormat="1" ht="10.9" customHeight="1" x14ac:dyDescent="0.2">
      <c r="A38" s="175" t="s">
        <v>266</v>
      </c>
      <c r="B38" s="186" t="s">
        <v>491</v>
      </c>
      <c r="C38" s="187">
        <v>4.9907896635955219E-4</v>
      </c>
      <c r="D38" s="187">
        <v>2.7946226889157352E-4</v>
      </c>
      <c r="E38" s="187">
        <v>2.6673497858289953E-4</v>
      </c>
      <c r="F38" s="187">
        <v>1.2346173782668053E-4</v>
      </c>
      <c r="G38" s="187">
        <v>2.9310261604228424E-4</v>
      </c>
      <c r="H38" s="187">
        <v>3.6531581673956943E-4</v>
      </c>
      <c r="I38" s="187">
        <v>4.9425314756217174E-3</v>
      </c>
      <c r="J38" s="187">
        <v>7.2064918505264355E-3</v>
      </c>
      <c r="K38" s="187">
        <v>9.1188887209957465E-4</v>
      </c>
      <c r="L38" s="187">
        <v>1.3606253254029436E-3</v>
      </c>
      <c r="M38" s="187">
        <v>7.0193437818505608E-5</v>
      </c>
      <c r="N38" s="187">
        <v>6.8319951771291714E-4</v>
      </c>
      <c r="O38" s="187">
        <v>9.3535610480847443E-3</v>
      </c>
      <c r="P38" s="187">
        <v>3.8719858991462751E-4</v>
      </c>
      <c r="Q38" s="187">
        <v>1.9903353737674254E-4</v>
      </c>
      <c r="R38" s="187">
        <v>7.5609687631633031E-4</v>
      </c>
      <c r="S38" s="187">
        <v>1.1949734574074752E-3</v>
      </c>
      <c r="T38" s="187">
        <v>7.0396193132344553E-3</v>
      </c>
      <c r="U38" s="187">
        <v>5.8111794770113667E-4</v>
      </c>
      <c r="V38" s="187">
        <v>4.7772166258880182E-4</v>
      </c>
      <c r="W38" s="187">
        <v>2.6379550204377075E-4</v>
      </c>
      <c r="X38" s="187">
        <v>1.532772425992141E-4</v>
      </c>
      <c r="Y38" s="187">
        <v>9.3305456869508202E-4</v>
      </c>
      <c r="Z38" s="187">
        <v>3.1846522202907054E-3</v>
      </c>
      <c r="AA38" s="187">
        <v>9.9057983247382992E-5</v>
      </c>
      <c r="AB38" s="187">
        <v>4.8690898360491505E-4</v>
      </c>
      <c r="AC38" s="187">
        <v>0</v>
      </c>
      <c r="AD38" s="187">
        <v>0</v>
      </c>
      <c r="AE38" s="187">
        <v>1.798692154608083E-3</v>
      </c>
      <c r="AF38" s="187">
        <v>0</v>
      </c>
      <c r="AG38" s="187">
        <v>2.2805996548327337E-4</v>
      </c>
      <c r="AH38" s="187">
        <v>0</v>
      </c>
      <c r="AI38" s="187">
        <v>1.0127583724256266</v>
      </c>
      <c r="AJ38" s="187">
        <v>4.4138108998651527E-3</v>
      </c>
      <c r="AK38" s="187">
        <v>3.8746537666431136E-3</v>
      </c>
      <c r="AL38" s="187">
        <v>2.3662897255431132E-3</v>
      </c>
      <c r="AM38" s="187">
        <v>7.1619695604400006E-3</v>
      </c>
      <c r="AN38" s="187">
        <v>2.3869742172927635E-4</v>
      </c>
      <c r="AO38" s="187">
        <v>1.7447686509448258E-2</v>
      </c>
      <c r="AP38" s="187">
        <v>3.0100426869090039E-2</v>
      </c>
      <c r="AQ38" s="187">
        <v>7.3592440650839452E-3</v>
      </c>
      <c r="AR38" s="187">
        <v>1.3225467592883787E-2</v>
      </c>
      <c r="AS38" s="187">
        <v>3.5038056479361993E-4</v>
      </c>
      <c r="AT38" s="187">
        <v>1.0140040243708957E-3</v>
      </c>
      <c r="AU38" s="187">
        <v>1.4347849926643269E-4</v>
      </c>
      <c r="AV38" s="187">
        <v>7.9429305901406865E-4</v>
      </c>
      <c r="AW38" s="187">
        <v>1.3039831698017339E-4</v>
      </c>
      <c r="AX38" s="187">
        <v>4.193939780314475E-4</v>
      </c>
      <c r="AY38" s="187">
        <v>4.0037369252969601E-4</v>
      </c>
      <c r="AZ38" s="187">
        <v>8.6750630933654085E-5</v>
      </c>
      <c r="BA38" s="187">
        <v>2.7087640055111292E-4</v>
      </c>
      <c r="BB38" s="187">
        <v>1.8989447038440975E-4</v>
      </c>
      <c r="BC38" s="187">
        <v>1.1352546724303378E-3</v>
      </c>
      <c r="BD38" s="187">
        <v>2.1470200603806319E-4</v>
      </c>
      <c r="BE38" s="187">
        <v>1.946109480839596E-4</v>
      </c>
      <c r="BF38" s="187">
        <v>1.8646325521728312E-4</v>
      </c>
      <c r="BG38" s="187">
        <v>6.5432713765822955E-4</v>
      </c>
      <c r="BH38" s="187">
        <v>3.6373793183641374E-4</v>
      </c>
      <c r="BI38" s="187">
        <v>3.9894589592769255E-4</v>
      </c>
      <c r="BJ38" s="187">
        <v>8.119236842134875E-4</v>
      </c>
      <c r="BK38" s="187">
        <v>1.9937231999838658E-4</v>
      </c>
      <c r="BL38" s="187">
        <v>9.3029861889153511E-4</v>
      </c>
      <c r="BM38" s="187">
        <v>3.798008103043223E-4</v>
      </c>
      <c r="BN38" s="187">
        <v>1.3561032525223635E-3</v>
      </c>
      <c r="BO38" s="188">
        <v>1.1537109109231527</v>
      </c>
      <c r="BP38" s="149"/>
      <c r="BQ38" s="149"/>
      <c r="BR38" s="149"/>
      <c r="BS38" s="149"/>
      <c r="BT38" s="151"/>
      <c r="BU38" s="149"/>
      <c r="BV38" s="149"/>
      <c r="BW38" s="149"/>
      <c r="BX38" s="149"/>
      <c r="BY38" s="149"/>
      <c r="BZ38" s="149"/>
      <c r="CA38" s="149"/>
      <c r="CB38" s="149"/>
      <c r="CC38" s="149"/>
      <c r="CD38" s="149"/>
      <c r="CE38" s="149"/>
      <c r="CF38" s="149"/>
      <c r="CG38" s="149"/>
      <c r="CH38" s="151"/>
      <c r="CI38" s="149"/>
      <c r="CJ38" s="149"/>
      <c r="CK38" s="149"/>
      <c r="CL38" s="149"/>
      <c r="CM38" s="149"/>
      <c r="CN38" s="149"/>
      <c r="CO38" s="149"/>
      <c r="CP38" s="151"/>
      <c r="CQ38" s="149"/>
      <c r="CR38" s="151"/>
    </row>
    <row r="39" spans="1:96" s="138" customFormat="1" ht="10.9" customHeight="1" x14ac:dyDescent="0.2">
      <c r="A39" s="175" t="s">
        <v>267</v>
      </c>
      <c r="B39" s="186" t="s">
        <v>492</v>
      </c>
      <c r="C39" s="187">
        <v>1.5221116527137845E-4</v>
      </c>
      <c r="D39" s="187">
        <v>2.6399808236921078E-4</v>
      </c>
      <c r="E39" s="187">
        <v>1.1559011778220553E-4</v>
      </c>
      <c r="F39" s="187">
        <v>3.0196115481249746E-4</v>
      </c>
      <c r="G39" s="187">
        <v>1.558143830998653E-4</v>
      </c>
      <c r="H39" s="187">
        <v>7.1629392757274418E-5</v>
      </c>
      <c r="I39" s="187">
        <v>5.5182605664012765E-4</v>
      </c>
      <c r="J39" s="187">
        <v>8.098741840578791E-4</v>
      </c>
      <c r="K39" s="187">
        <v>1.3717327193894774E-4</v>
      </c>
      <c r="L39" s="187">
        <v>7.1480054425452751E-5</v>
      </c>
      <c r="M39" s="187">
        <v>4.516755552856485E-5</v>
      </c>
      <c r="N39" s="187">
        <v>1.2651026543263595E-4</v>
      </c>
      <c r="O39" s="187">
        <v>1.2475413420488107E-4</v>
      </c>
      <c r="P39" s="187">
        <v>7.3909822509847801E-5</v>
      </c>
      <c r="Q39" s="187">
        <v>8.1084585015033891E-5</v>
      </c>
      <c r="R39" s="187">
        <v>1.4318372834152361E-4</v>
      </c>
      <c r="S39" s="187">
        <v>1.4057035971121943E-4</v>
      </c>
      <c r="T39" s="187">
        <v>1.0627238192206865E-3</v>
      </c>
      <c r="U39" s="187">
        <v>1.1247093653242755E-4</v>
      </c>
      <c r="V39" s="187">
        <v>9.4893969184434328E-5</v>
      </c>
      <c r="W39" s="187">
        <v>1.7704084768710345E-4</v>
      </c>
      <c r="X39" s="187">
        <v>9.8562477146594001E-5</v>
      </c>
      <c r="Y39" s="187">
        <v>8.4636355754859783E-5</v>
      </c>
      <c r="Z39" s="187">
        <v>1.373252885785195E-4</v>
      </c>
      <c r="AA39" s="187">
        <v>3.1322623796694606E-5</v>
      </c>
      <c r="AB39" s="187">
        <v>3.5717192911009955E-4</v>
      </c>
      <c r="AC39" s="187">
        <v>0</v>
      </c>
      <c r="AD39" s="187">
        <v>0</v>
      </c>
      <c r="AE39" s="187">
        <v>3.4568328411895905E-4</v>
      </c>
      <c r="AF39" s="187">
        <v>0</v>
      </c>
      <c r="AG39" s="187">
        <v>3.4931473657472675E-5</v>
      </c>
      <c r="AH39" s="187">
        <v>0</v>
      </c>
      <c r="AI39" s="187">
        <v>3.1822592665566382E-4</v>
      </c>
      <c r="AJ39" s="187">
        <v>1.0218157010863684</v>
      </c>
      <c r="AK39" s="187">
        <v>2.7040614532466079E-2</v>
      </c>
      <c r="AL39" s="187">
        <v>2.8541179947463458E-3</v>
      </c>
      <c r="AM39" s="187">
        <v>1.6377883753340618E-3</v>
      </c>
      <c r="AN39" s="187">
        <v>4.1570573416690467E-4</v>
      </c>
      <c r="AO39" s="187">
        <v>1.1933085984038756E-3</v>
      </c>
      <c r="AP39" s="187">
        <v>3.1260554054911017E-4</v>
      </c>
      <c r="AQ39" s="187">
        <v>8.3390777967989351E-4</v>
      </c>
      <c r="AR39" s="187">
        <v>1.0056030733718462E-3</v>
      </c>
      <c r="AS39" s="187">
        <v>2.8662917457834716E-4</v>
      </c>
      <c r="AT39" s="187">
        <v>1.5290078694128154E-3</v>
      </c>
      <c r="AU39" s="187">
        <v>2.5685340056863173E-4</v>
      </c>
      <c r="AV39" s="187">
        <v>3.4159006249064234E-4</v>
      </c>
      <c r="AW39" s="187">
        <v>3.2786908264238008E-4</v>
      </c>
      <c r="AX39" s="187">
        <v>1.3007015339168583E-4</v>
      </c>
      <c r="AY39" s="187">
        <v>3.5380997801168858E-4</v>
      </c>
      <c r="AZ39" s="187">
        <v>1.0772732610219888E-4</v>
      </c>
      <c r="BA39" s="187">
        <v>4.5973140321067389E-4</v>
      </c>
      <c r="BB39" s="187">
        <v>6.3657592204274436E-4</v>
      </c>
      <c r="BC39" s="187">
        <v>1.1077602572607394E-3</v>
      </c>
      <c r="BD39" s="187">
        <v>2.4727368459778677E-4</v>
      </c>
      <c r="BE39" s="187">
        <v>1.3097475252146005E-3</v>
      </c>
      <c r="BF39" s="187">
        <v>2.9967522314461347E-4</v>
      </c>
      <c r="BG39" s="187">
        <v>2.5800936571241772E-4</v>
      </c>
      <c r="BH39" s="187">
        <v>3.7490457299927228E-3</v>
      </c>
      <c r="BI39" s="187">
        <v>3.3099744662448829E-4</v>
      </c>
      <c r="BJ39" s="187">
        <v>1.7809278433055347E-4</v>
      </c>
      <c r="BK39" s="187">
        <v>5.9873640531427584E-4</v>
      </c>
      <c r="BL39" s="187">
        <v>2.7145254722697195E-4</v>
      </c>
      <c r="BM39" s="187">
        <v>6.7384586968787007E-3</v>
      </c>
      <c r="BN39" s="187">
        <v>4.0725165047675462E-4</v>
      </c>
      <c r="BO39" s="188">
        <v>1.0832574456496549</v>
      </c>
      <c r="BP39" s="149"/>
      <c r="BQ39" s="149"/>
      <c r="BR39" s="149"/>
      <c r="BS39" s="149"/>
      <c r="BT39" s="151"/>
      <c r="BU39" s="149"/>
      <c r="BV39" s="149"/>
      <c r="BW39" s="149"/>
      <c r="BX39" s="149"/>
      <c r="BY39" s="149"/>
      <c r="BZ39" s="149"/>
      <c r="CA39" s="149"/>
      <c r="CB39" s="149"/>
      <c r="CC39" s="149"/>
      <c r="CD39" s="149"/>
      <c r="CE39" s="149"/>
      <c r="CF39" s="149"/>
      <c r="CG39" s="149"/>
      <c r="CH39" s="151"/>
      <c r="CI39" s="149"/>
      <c r="CJ39" s="149"/>
      <c r="CK39" s="149"/>
      <c r="CL39" s="149"/>
      <c r="CM39" s="149"/>
      <c r="CN39" s="149"/>
      <c r="CO39" s="149"/>
      <c r="CP39" s="151"/>
      <c r="CQ39" s="149"/>
      <c r="CR39" s="151"/>
    </row>
    <row r="40" spans="1:96" s="138" customFormat="1" ht="10.9" customHeight="1" x14ac:dyDescent="0.2">
      <c r="A40" s="175" t="s">
        <v>268</v>
      </c>
      <c r="B40" s="186" t="s">
        <v>493</v>
      </c>
      <c r="C40" s="187">
        <v>8.8825461952846571E-7</v>
      </c>
      <c r="D40" s="187">
        <v>1.6160673941780433E-6</v>
      </c>
      <c r="E40" s="187">
        <v>8.7256669899571086E-7</v>
      </c>
      <c r="F40" s="187">
        <v>1.0439677987062986E-6</v>
      </c>
      <c r="G40" s="187">
        <v>9.8084194625384212E-7</v>
      </c>
      <c r="H40" s="187">
        <v>3.8545310826095198E-6</v>
      </c>
      <c r="I40" s="187">
        <v>1.3207300127620365E-6</v>
      </c>
      <c r="J40" s="187">
        <v>1.1349834961568984E-6</v>
      </c>
      <c r="K40" s="187">
        <v>9.4497897488909334E-7</v>
      </c>
      <c r="L40" s="187">
        <v>1.2531832766368788E-6</v>
      </c>
      <c r="M40" s="187">
        <v>3.1076752648336231E-7</v>
      </c>
      <c r="N40" s="187">
        <v>7.9557771407472747E-7</v>
      </c>
      <c r="O40" s="187">
        <v>8.2224079226160379E-7</v>
      </c>
      <c r="P40" s="187">
        <v>5.2197013306542727E-7</v>
      </c>
      <c r="Q40" s="187">
        <v>5.4284656982520656E-7</v>
      </c>
      <c r="R40" s="187">
        <v>8.2233078287491771E-7</v>
      </c>
      <c r="S40" s="187">
        <v>7.837931614460848E-7</v>
      </c>
      <c r="T40" s="187">
        <v>3.156825327604973E-6</v>
      </c>
      <c r="U40" s="187">
        <v>6.744316888178151E-7</v>
      </c>
      <c r="V40" s="187">
        <v>5.9814796587359354E-7</v>
      </c>
      <c r="W40" s="187">
        <v>6.6349669836024498E-7</v>
      </c>
      <c r="X40" s="187">
        <v>5.3258221883767087E-7</v>
      </c>
      <c r="Y40" s="187">
        <v>5.0044879842236842E-7</v>
      </c>
      <c r="Z40" s="187">
        <v>9.6762548898128829E-7</v>
      </c>
      <c r="AA40" s="187">
        <v>1.689121628861708E-7</v>
      </c>
      <c r="AB40" s="187">
        <v>6.947039197412016E-7</v>
      </c>
      <c r="AC40" s="187">
        <v>0</v>
      </c>
      <c r="AD40" s="187">
        <v>0</v>
      </c>
      <c r="AE40" s="187">
        <v>9.4429866090193732E-7</v>
      </c>
      <c r="AF40" s="187">
        <v>0</v>
      </c>
      <c r="AG40" s="187">
        <v>2.2917083903049629E-7</v>
      </c>
      <c r="AH40" s="187">
        <v>0</v>
      </c>
      <c r="AI40" s="187">
        <v>3.5003477741183009E-6</v>
      </c>
      <c r="AJ40" s="187">
        <v>4.545810982840681E-5</v>
      </c>
      <c r="AK40" s="187">
        <v>1.0001997432616405</v>
      </c>
      <c r="AL40" s="187">
        <v>5.2245904865246512E-5</v>
      </c>
      <c r="AM40" s="187">
        <v>1.0960433822023801E-5</v>
      </c>
      <c r="AN40" s="187">
        <v>2.6486340199397917E-6</v>
      </c>
      <c r="AO40" s="187">
        <v>2.6293996501150894E-5</v>
      </c>
      <c r="AP40" s="187">
        <v>1.6220119463890041E-5</v>
      </c>
      <c r="AQ40" s="187">
        <v>9.5083931343568077E-6</v>
      </c>
      <c r="AR40" s="187">
        <v>2.9896537312718041E-5</v>
      </c>
      <c r="AS40" s="187">
        <v>1.7806857839159937E-6</v>
      </c>
      <c r="AT40" s="187">
        <v>3.0666700345218389E-6</v>
      </c>
      <c r="AU40" s="187">
        <v>1.3502360706154342E-6</v>
      </c>
      <c r="AV40" s="187">
        <v>2.5523602191461785E-6</v>
      </c>
      <c r="AW40" s="187">
        <v>2.0897353571884686E-6</v>
      </c>
      <c r="AX40" s="187">
        <v>1.0793741543956741E-6</v>
      </c>
      <c r="AY40" s="187">
        <v>2.9911691847632828E-6</v>
      </c>
      <c r="AZ40" s="187">
        <v>4.4359429833963908E-7</v>
      </c>
      <c r="BA40" s="187">
        <v>2.6832947118817581E-6</v>
      </c>
      <c r="BB40" s="187">
        <v>3.9220265643330857E-6</v>
      </c>
      <c r="BC40" s="187">
        <v>1.3486850826422826E-5</v>
      </c>
      <c r="BD40" s="187">
        <v>2.8551115927682306E-6</v>
      </c>
      <c r="BE40" s="187">
        <v>1.3490796412353041E-6</v>
      </c>
      <c r="BF40" s="187">
        <v>8.0867037451289918E-7</v>
      </c>
      <c r="BG40" s="187">
        <v>1.4648986804566575E-6</v>
      </c>
      <c r="BH40" s="187">
        <v>2.1888599165114256E-5</v>
      </c>
      <c r="BI40" s="187">
        <v>1.9538035382789832E-6</v>
      </c>
      <c r="BJ40" s="187">
        <v>1.393156848429631E-6</v>
      </c>
      <c r="BK40" s="187">
        <v>3.1624038322305318E-6</v>
      </c>
      <c r="BL40" s="187">
        <v>1.4313804561971014E-6</v>
      </c>
      <c r="BM40" s="187">
        <v>9.3967521181985182E-7</v>
      </c>
      <c r="BN40" s="187">
        <v>5.9020234607679874E-6</v>
      </c>
      <c r="BO40" s="188">
        <v>1.00050271081412</v>
      </c>
      <c r="BP40" s="149"/>
      <c r="BQ40" s="149"/>
      <c r="BR40" s="149"/>
      <c r="BS40" s="149"/>
      <c r="BT40" s="151"/>
      <c r="BU40" s="149"/>
      <c r="BV40" s="149"/>
      <c r="BW40" s="149"/>
      <c r="BX40" s="149"/>
      <c r="BY40" s="149"/>
      <c r="BZ40" s="149"/>
      <c r="CA40" s="149"/>
      <c r="CB40" s="149"/>
      <c r="CC40" s="149"/>
      <c r="CD40" s="149"/>
      <c r="CE40" s="149"/>
      <c r="CF40" s="149"/>
      <c r="CG40" s="149"/>
      <c r="CH40" s="151"/>
      <c r="CI40" s="149"/>
      <c r="CJ40" s="149"/>
      <c r="CK40" s="149"/>
      <c r="CL40" s="149"/>
      <c r="CM40" s="149"/>
      <c r="CN40" s="149"/>
      <c r="CO40" s="149"/>
      <c r="CP40" s="151"/>
      <c r="CQ40" s="149"/>
      <c r="CR40" s="151"/>
    </row>
    <row r="41" spans="1:96" s="138" customFormat="1" ht="10.9" customHeight="1" x14ac:dyDescent="0.2">
      <c r="A41" s="189" t="s">
        <v>269</v>
      </c>
      <c r="B41" s="190" t="s">
        <v>494</v>
      </c>
      <c r="C41" s="191">
        <v>9.6051152419408765E-5</v>
      </c>
      <c r="D41" s="191">
        <v>1.67588035817944E-4</v>
      </c>
      <c r="E41" s="191">
        <v>1.220528568745652E-4</v>
      </c>
      <c r="F41" s="191">
        <v>9.6106672043773446E-5</v>
      </c>
      <c r="G41" s="191">
        <v>1.2018727395368758E-4</v>
      </c>
      <c r="H41" s="191">
        <v>2.112738619697498E-3</v>
      </c>
      <c r="I41" s="191">
        <v>1.3740215074488479E-4</v>
      </c>
      <c r="J41" s="191">
        <v>9.6822921563367924E-5</v>
      </c>
      <c r="K41" s="191">
        <v>1.25570082734462E-4</v>
      </c>
      <c r="L41" s="191">
        <v>5.4208610717783898E-4</v>
      </c>
      <c r="M41" s="191">
        <v>9.4462899174195921E-5</v>
      </c>
      <c r="N41" s="191">
        <v>1.0573936194820405E-4</v>
      </c>
      <c r="O41" s="191">
        <v>8.5280005830718351E-5</v>
      </c>
      <c r="P41" s="191">
        <v>1.1537944218091421E-4</v>
      </c>
      <c r="Q41" s="191">
        <v>6.09320952698225E-5</v>
      </c>
      <c r="R41" s="191">
        <v>8.8562036706729897E-5</v>
      </c>
      <c r="S41" s="191">
        <v>1.2841321081565827E-4</v>
      </c>
      <c r="T41" s="191">
        <v>1.0347144217693199E-4</v>
      </c>
      <c r="U41" s="191">
        <v>1.0568633166433847E-4</v>
      </c>
      <c r="V41" s="191">
        <v>9.7406317178045908E-5</v>
      </c>
      <c r="W41" s="191">
        <v>8.3627633714661588E-5</v>
      </c>
      <c r="X41" s="191">
        <v>7.676014572895934E-5</v>
      </c>
      <c r="Y41" s="191">
        <v>7.9313473687027839E-5</v>
      </c>
      <c r="Z41" s="191">
        <v>9.6684760565687007E-5</v>
      </c>
      <c r="AA41" s="191">
        <v>4.2350322861331413E-5</v>
      </c>
      <c r="AB41" s="191">
        <v>7.8597998961032486E-5</v>
      </c>
      <c r="AC41" s="191">
        <v>0</v>
      </c>
      <c r="AD41" s="191">
        <v>0</v>
      </c>
      <c r="AE41" s="191">
        <v>1.4593743012447928E-4</v>
      </c>
      <c r="AF41" s="191">
        <v>0</v>
      </c>
      <c r="AG41" s="191">
        <v>2.5275011512698778E-5</v>
      </c>
      <c r="AH41" s="191">
        <v>0</v>
      </c>
      <c r="AI41" s="191">
        <v>6.8483661557361465E-5</v>
      </c>
      <c r="AJ41" s="191">
        <v>7.9054461816209479E-5</v>
      </c>
      <c r="AK41" s="191">
        <v>9.6039510631957975E-5</v>
      </c>
      <c r="AL41" s="191">
        <v>1.0194685339572742</v>
      </c>
      <c r="AM41" s="191">
        <v>7.8691278453629237E-5</v>
      </c>
      <c r="AN41" s="191">
        <v>7.2555701660383608E-4</v>
      </c>
      <c r="AO41" s="191">
        <v>1.9744148317144984E-4</v>
      </c>
      <c r="AP41" s="191">
        <v>1.4615734326694959E-4</v>
      </c>
      <c r="AQ41" s="191">
        <v>3.1623437923690353E-4</v>
      </c>
      <c r="AR41" s="191">
        <v>2.3425417188184815E-4</v>
      </c>
      <c r="AS41" s="191">
        <v>1.7008374980415376E-4</v>
      </c>
      <c r="AT41" s="191">
        <v>2.232567932532635E-4</v>
      </c>
      <c r="AU41" s="191">
        <v>1.6011797101800077E-4</v>
      </c>
      <c r="AV41" s="191">
        <v>1.3814647020585154E-4</v>
      </c>
      <c r="AW41" s="191">
        <v>1.8693573439346203E-4</v>
      </c>
      <c r="AX41" s="191">
        <v>7.0749888399685749E-5</v>
      </c>
      <c r="AY41" s="191">
        <v>1.873553865695923E-3</v>
      </c>
      <c r="AZ41" s="191">
        <v>1.5114552165178664E-4</v>
      </c>
      <c r="BA41" s="191">
        <v>2.1695356946669099E-4</v>
      </c>
      <c r="BB41" s="191">
        <v>2.5591970643072979E-4</v>
      </c>
      <c r="BC41" s="191">
        <v>4.6915286039364654E-4</v>
      </c>
      <c r="BD41" s="191">
        <v>1.2626181988652148E-4</v>
      </c>
      <c r="BE41" s="191">
        <v>1.0639301382497397E-4</v>
      </c>
      <c r="BF41" s="191">
        <v>8.0997497928684433E-5</v>
      </c>
      <c r="BG41" s="191">
        <v>1.4903486612520976E-4</v>
      </c>
      <c r="BH41" s="191">
        <v>2.0603403614392686E-3</v>
      </c>
      <c r="BI41" s="191">
        <v>2.0560811472994562E-4</v>
      </c>
      <c r="BJ41" s="191">
        <v>1.2108736059626807E-4</v>
      </c>
      <c r="BK41" s="191">
        <v>1.0419945773589169E-4</v>
      </c>
      <c r="BL41" s="191">
        <v>1.2681875867148564E-4</v>
      </c>
      <c r="BM41" s="191">
        <v>1.1058979902178702E-4</v>
      </c>
      <c r="BN41" s="191">
        <v>3.0685145989330743E-4</v>
      </c>
      <c r="BO41" s="192">
        <v>1.0340551316975899</v>
      </c>
      <c r="BP41" s="149"/>
      <c r="BQ41" s="149"/>
      <c r="BR41" s="149"/>
      <c r="BS41" s="149"/>
      <c r="BT41" s="151"/>
      <c r="BU41" s="149"/>
      <c r="BV41" s="149"/>
      <c r="BW41" s="149"/>
      <c r="BX41" s="149"/>
      <c r="BY41" s="149"/>
      <c r="BZ41" s="149"/>
      <c r="CA41" s="149"/>
      <c r="CB41" s="149"/>
      <c r="CC41" s="149"/>
      <c r="CD41" s="149"/>
      <c r="CE41" s="149"/>
      <c r="CF41" s="149"/>
      <c r="CG41" s="149"/>
      <c r="CH41" s="151"/>
      <c r="CI41" s="149"/>
      <c r="CJ41" s="149"/>
      <c r="CK41" s="149"/>
      <c r="CL41" s="149"/>
      <c r="CM41" s="149"/>
      <c r="CN41" s="149"/>
      <c r="CO41" s="149"/>
      <c r="CP41" s="151"/>
      <c r="CQ41" s="149"/>
      <c r="CR41" s="151"/>
    </row>
    <row r="42" spans="1:96" s="138" customFormat="1" ht="10.9" customHeight="1" x14ac:dyDescent="0.2">
      <c r="A42" s="175" t="s">
        <v>270</v>
      </c>
      <c r="B42" s="186" t="s">
        <v>495</v>
      </c>
      <c r="C42" s="187">
        <v>1.6109839190506024E-5</v>
      </c>
      <c r="D42" s="187">
        <v>2.4132303363623361E-5</v>
      </c>
      <c r="E42" s="187">
        <v>1.9374061143635583E-5</v>
      </c>
      <c r="F42" s="187">
        <v>4.2511434834206084E-5</v>
      </c>
      <c r="G42" s="187">
        <v>3.7054275508221259E-5</v>
      </c>
      <c r="H42" s="187">
        <v>3.7605492059129619E-4</v>
      </c>
      <c r="I42" s="187">
        <v>7.5287042720814814E-5</v>
      </c>
      <c r="J42" s="187">
        <v>1.0685706108669424E-4</v>
      </c>
      <c r="K42" s="187">
        <v>2.5960683141498765E-5</v>
      </c>
      <c r="L42" s="187">
        <v>1.0400429635172815E-4</v>
      </c>
      <c r="M42" s="187">
        <v>5.4061371350737591E-6</v>
      </c>
      <c r="N42" s="187">
        <v>3.0768379681216481E-5</v>
      </c>
      <c r="O42" s="187">
        <v>1.0976857376665834E-4</v>
      </c>
      <c r="P42" s="187">
        <v>1.0523808584840359E-5</v>
      </c>
      <c r="Q42" s="187">
        <v>7.199293980157286E-6</v>
      </c>
      <c r="R42" s="187">
        <v>7.5658504677601193E-4</v>
      </c>
      <c r="S42" s="187">
        <v>5.9262567829140874E-5</v>
      </c>
      <c r="T42" s="187">
        <v>3.5619280258722083E-4</v>
      </c>
      <c r="U42" s="187">
        <v>2.8824203579051048E-5</v>
      </c>
      <c r="V42" s="187">
        <v>2.1711742312801704E-5</v>
      </c>
      <c r="W42" s="187">
        <v>1.4510946362415834E-5</v>
      </c>
      <c r="X42" s="187">
        <v>1.0941994769351369E-5</v>
      </c>
      <c r="Y42" s="187">
        <v>1.5141809637485008E-5</v>
      </c>
      <c r="Z42" s="187">
        <v>1.9500284750271295E-5</v>
      </c>
      <c r="AA42" s="187">
        <v>3.2125512790401548E-6</v>
      </c>
      <c r="AB42" s="187">
        <v>1.668093778667657E-5</v>
      </c>
      <c r="AC42" s="187">
        <v>0</v>
      </c>
      <c r="AD42" s="187">
        <v>0</v>
      </c>
      <c r="AE42" s="187">
        <v>4.3462590491228537E-5</v>
      </c>
      <c r="AF42" s="187">
        <v>0</v>
      </c>
      <c r="AG42" s="187">
        <v>6.1265490760820481E-5</v>
      </c>
      <c r="AH42" s="187">
        <v>0</v>
      </c>
      <c r="AI42" s="187">
        <v>1.7899042243287494E-5</v>
      </c>
      <c r="AJ42" s="187">
        <v>3.2585676269407404E-5</v>
      </c>
      <c r="AK42" s="187">
        <v>1.0577943479647048E-5</v>
      </c>
      <c r="AL42" s="187">
        <v>2.7546373157620072E-5</v>
      </c>
      <c r="AM42" s="187">
        <v>1.0014972917408704</v>
      </c>
      <c r="AN42" s="187">
        <v>3.5335159596758538E-5</v>
      </c>
      <c r="AO42" s="187">
        <v>7.2032486308086944E-5</v>
      </c>
      <c r="AP42" s="187">
        <v>1.7871133440406424E-4</v>
      </c>
      <c r="AQ42" s="187">
        <v>1.5861808025133628E-4</v>
      </c>
      <c r="AR42" s="187">
        <v>1.3956736989333206E-4</v>
      </c>
      <c r="AS42" s="187">
        <v>2.2309859860766288E-5</v>
      </c>
      <c r="AT42" s="187">
        <v>6.5897438560408891E-5</v>
      </c>
      <c r="AU42" s="187">
        <v>5.475052266896379E-5</v>
      </c>
      <c r="AV42" s="187">
        <v>4.4016297696895882E-5</v>
      </c>
      <c r="AW42" s="187">
        <v>5.0052295834071969E-5</v>
      </c>
      <c r="AX42" s="187">
        <v>1.41810907293476E-5</v>
      </c>
      <c r="AY42" s="187">
        <v>4.2337429844986263E-5</v>
      </c>
      <c r="AZ42" s="187">
        <v>2.9974249992188024E-5</v>
      </c>
      <c r="BA42" s="187">
        <v>9.6610025005585789E-5</v>
      </c>
      <c r="BB42" s="187">
        <v>3.2140270883317682E-4</v>
      </c>
      <c r="BC42" s="187">
        <v>6.548196324076488E-5</v>
      </c>
      <c r="BD42" s="187">
        <v>1.9026542440857597E-4</v>
      </c>
      <c r="BE42" s="187">
        <v>5.0701442077373143E-5</v>
      </c>
      <c r="BF42" s="187">
        <v>1.0923170675061638E-4</v>
      </c>
      <c r="BG42" s="187">
        <v>2.3216408945902554E-4</v>
      </c>
      <c r="BH42" s="187">
        <v>2.4153585011794706E-4</v>
      </c>
      <c r="BI42" s="187">
        <v>1.1841854421084413E-4</v>
      </c>
      <c r="BJ42" s="187">
        <v>1.0640456394150809E-4</v>
      </c>
      <c r="BK42" s="187">
        <v>3.0182301324071045E-4</v>
      </c>
      <c r="BL42" s="187">
        <v>2.9927955345197078E-4</v>
      </c>
      <c r="BM42" s="187">
        <v>6.0259180577953431E-3</v>
      </c>
      <c r="BN42" s="187">
        <v>5.265290031560457E-5</v>
      </c>
      <c r="BO42" s="188">
        <v>1.0131038793145122</v>
      </c>
      <c r="BP42" s="149"/>
      <c r="BQ42" s="149"/>
      <c r="BR42" s="149"/>
      <c r="BS42" s="149"/>
      <c r="BT42" s="151"/>
      <c r="BU42" s="149"/>
      <c r="BV42" s="149"/>
      <c r="BW42" s="149"/>
      <c r="BX42" s="149"/>
      <c r="BY42" s="149"/>
      <c r="BZ42" s="149"/>
      <c r="CA42" s="149"/>
      <c r="CB42" s="149"/>
      <c r="CC42" s="149"/>
      <c r="CD42" s="149"/>
      <c r="CE42" s="149"/>
      <c r="CF42" s="149"/>
      <c r="CG42" s="149"/>
      <c r="CH42" s="151"/>
      <c r="CI42" s="149"/>
      <c r="CJ42" s="149"/>
      <c r="CK42" s="149"/>
      <c r="CL42" s="149"/>
      <c r="CM42" s="149"/>
      <c r="CN42" s="149"/>
      <c r="CO42" s="149"/>
      <c r="CP42" s="151"/>
      <c r="CQ42" s="149"/>
      <c r="CR42" s="151"/>
    </row>
    <row r="43" spans="1:96" s="138" customFormat="1" ht="10.9" customHeight="1" x14ac:dyDescent="0.2">
      <c r="A43" s="175" t="s">
        <v>272</v>
      </c>
      <c r="B43" s="186" t="s">
        <v>496</v>
      </c>
      <c r="C43" s="187">
        <v>3.3427347159052916E-4</v>
      </c>
      <c r="D43" s="187">
        <v>3.7225363515106191E-4</v>
      </c>
      <c r="E43" s="187">
        <v>1.4135426966983302E-3</v>
      </c>
      <c r="F43" s="187">
        <v>1.1635489182359366E-4</v>
      </c>
      <c r="G43" s="187">
        <v>1.0736246759923578E-3</v>
      </c>
      <c r="H43" s="187">
        <v>1.991483909467554E-5</v>
      </c>
      <c r="I43" s="187">
        <v>3.7174381534460513E-5</v>
      </c>
      <c r="J43" s="187">
        <v>2.7837446534134434E-5</v>
      </c>
      <c r="K43" s="187">
        <v>7.0956571135909522E-4</v>
      </c>
      <c r="L43" s="187">
        <v>3.4198024853196351E-5</v>
      </c>
      <c r="M43" s="187">
        <v>1.8352736971836194E-5</v>
      </c>
      <c r="N43" s="187">
        <v>6.856538013908978E-5</v>
      </c>
      <c r="O43" s="187">
        <v>2.6744535629074323E-3</v>
      </c>
      <c r="P43" s="187">
        <v>7.4344972934757049E-4</v>
      </c>
      <c r="Q43" s="187">
        <v>2.9096634525132341E-5</v>
      </c>
      <c r="R43" s="187">
        <v>5.6814101979471378E-5</v>
      </c>
      <c r="S43" s="187">
        <v>4.0372973316149304E-3</v>
      </c>
      <c r="T43" s="187">
        <v>4.2642433108445966E-4</v>
      </c>
      <c r="U43" s="187">
        <v>9.6033603390444731E-3</v>
      </c>
      <c r="V43" s="187">
        <v>2.0880306811853142E-3</v>
      </c>
      <c r="W43" s="187">
        <v>8.1019614711028891E-4</v>
      </c>
      <c r="X43" s="187">
        <v>9.0166692117512517E-3</v>
      </c>
      <c r="Y43" s="187">
        <v>2.0810633750584752E-4</v>
      </c>
      <c r="Z43" s="187">
        <v>7.5626362485156594E-5</v>
      </c>
      <c r="AA43" s="187">
        <v>5.6525354742026444E-6</v>
      </c>
      <c r="AB43" s="187">
        <v>5.4178359922671491E-4</v>
      </c>
      <c r="AC43" s="187">
        <v>0</v>
      </c>
      <c r="AD43" s="187">
        <v>0</v>
      </c>
      <c r="AE43" s="187">
        <v>9.900119560678274E-4</v>
      </c>
      <c r="AF43" s="187">
        <v>0</v>
      </c>
      <c r="AG43" s="187">
        <v>1.6721794016134176E-3</v>
      </c>
      <c r="AH43" s="187">
        <v>0</v>
      </c>
      <c r="AI43" s="187">
        <v>4.6343445984053155E-5</v>
      </c>
      <c r="AJ43" s="187">
        <v>4.5003979630031232E-5</v>
      </c>
      <c r="AK43" s="187">
        <v>5.6227319902153306E-5</v>
      </c>
      <c r="AL43" s="187">
        <v>1.401817372627361E-4</v>
      </c>
      <c r="AM43" s="187">
        <v>2.1078346297795361E-4</v>
      </c>
      <c r="AN43" s="187">
        <v>1.0000622929553649</v>
      </c>
      <c r="AO43" s="187">
        <v>1.6018965027059969E-4</v>
      </c>
      <c r="AP43" s="187">
        <v>9.1283189766081199E-5</v>
      </c>
      <c r="AQ43" s="187">
        <v>1.3075408204603852E-4</v>
      </c>
      <c r="AR43" s="187">
        <v>4.2027354268628663E-5</v>
      </c>
      <c r="AS43" s="187">
        <v>1.5716314297477734E-3</v>
      </c>
      <c r="AT43" s="187">
        <v>1.6415183216737833E-3</v>
      </c>
      <c r="AU43" s="187">
        <v>5.6461836635724648E-5</v>
      </c>
      <c r="AV43" s="187">
        <v>3.5887563272766412E-5</v>
      </c>
      <c r="AW43" s="187">
        <v>2.4060052268976616E-5</v>
      </c>
      <c r="AX43" s="187">
        <v>8.0915553115829018E-6</v>
      </c>
      <c r="AY43" s="187">
        <v>1.0447750895570822E-4</v>
      </c>
      <c r="AZ43" s="187">
        <v>1.9072475659850076E-5</v>
      </c>
      <c r="BA43" s="187">
        <v>2.5800625830331826E-5</v>
      </c>
      <c r="BB43" s="187">
        <v>2.3993465084836833E-4</v>
      </c>
      <c r="BC43" s="187">
        <v>2.1315852931463029E-5</v>
      </c>
      <c r="BD43" s="187">
        <v>7.3900753933185678E-5</v>
      </c>
      <c r="BE43" s="187">
        <v>2.7772045618103517E-5</v>
      </c>
      <c r="BF43" s="187">
        <v>5.0445001551951238E-5</v>
      </c>
      <c r="BG43" s="187">
        <v>5.5227876403543411E-5</v>
      </c>
      <c r="BH43" s="187">
        <v>2.6594735586706309E-5</v>
      </c>
      <c r="BI43" s="187">
        <v>1.0267203048663636E-4</v>
      </c>
      <c r="BJ43" s="187">
        <v>1.5121776338918906E-4</v>
      </c>
      <c r="BK43" s="187">
        <v>5.1195501497856304E-5</v>
      </c>
      <c r="BL43" s="187">
        <v>5.9248441502611284E-5</v>
      </c>
      <c r="BM43" s="187">
        <v>1.2762107502908321E-3</v>
      </c>
      <c r="BN43" s="187">
        <v>2.88323203515181E-5</v>
      </c>
      <c r="BO43" s="188">
        <v>1.043841466425887</v>
      </c>
      <c r="BP43" s="149"/>
      <c r="BQ43" s="149"/>
      <c r="BR43" s="149"/>
      <c r="BS43" s="149"/>
      <c r="BT43" s="151"/>
      <c r="BU43" s="149"/>
      <c r="BV43" s="149"/>
      <c r="BW43" s="149"/>
      <c r="BX43" s="149"/>
      <c r="BY43" s="149"/>
      <c r="BZ43" s="149"/>
      <c r="CA43" s="149"/>
      <c r="CB43" s="149"/>
      <c r="CC43" s="149"/>
      <c r="CD43" s="149"/>
      <c r="CE43" s="149"/>
      <c r="CF43" s="149"/>
      <c r="CG43" s="149"/>
      <c r="CH43" s="151"/>
      <c r="CI43" s="149"/>
      <c r="CJ43" s="149"/>
      <c r="CK43" s="149"/>
      <c r="CL43" s="149"/>
      <c r="CM43" s="149"/>
      <c r="CN43" s="149"/>
      <c r="CO43" s="149"/>
      <c r="CP43" s="151"/>
      <c r="CQ43" s="149"/>
      <c r="CR43" s="151"/>
    </row>
    <row r="44" spans="1:96" s="138" customFormat="1" ht="10.9" customHeight="1" x14ac:dyDescent="0.2">
      <c r="A44" s="175" t="s">
        <v>274</v>
      </c>
      <c r="B44" s="186" t="s">
        <v>497</v>
      </c>
      <c r="C44" s="187">
        <v>0</v>
      </c>
      <c r="D44" s="187">
        <v>0</v>
      </c>
      <c r="E44" s="187">
        <v>0</v>
      </c>
      <c r="F44" s="187">
        <v>0</v>
      </c>
      <c r="G44" s="187">
        <v>0</v>
      </c>
      <c r="H44" s="187">
        <v>0</v>
      </c>
      <c r="I44" s="187">
        <v>0</v>
      </c>
      <c r="J44" s="187">
        <v>0</v>
      </c>
      <c r="K44" s="187">
        <v>0</v>
      </c>
      <c r="L44" s="187">
        <v>0</v>
      </c>
      <c r="M44" s="187">
        <v>0</v>
      </c>
      <c r="N44" s="187">
        <v>0</v>
      </c>
      <c r="O44" s="187">
        <v>0</v>
      </c>
      <c r="P44" s="187">
        <v>0</v>
      </c>
      <c r="Q44" s="187">
        <v>0</v>
      </c>
      <c r="R44" s="187">
        <v>0</v>
      </c>
      <c r="S44" s="187">
        <v>0</v>
      </c>
      <c r="T44" s="187">
        <v>0</v>
      </c>
      <c r="U44" s="187">
        <v>0</v>
      </c>
      <c r="V44" s="187">
        <v>0</v>
      </c>
      <c r="W44" s="187">
        <v>0</v>
      </c>
      <c r="X44" s="187">
        <v>0</v>
      </c>
      <c r="Y44" s="187">
        <v>0</v>
      </c>
      <c r="Z44" s="187">
        <v>0</v>
      </c>
      <c r="AA44" s="187">
        <v>0</v>
      </c>
      <c r="AB44" s="187">
        <v>0</v>
      </c>
      <c r="AC44" s="187">
        <v>0</v>
      </c>
      <c r="AD44" s="187">
        <v>0</v>
      </c>
      <c r="AE44" s="187">
        <v>0</v>
      </c>
      <c r="AF44" s="187">
        <v>0</v>
      </c>
      <c r="AG44" s="187">
        <v>0</v>
      </c>
      <c r="AH44" s="187">
        <v>0</v>
      </c>
      <c r="AI44" s="187">
        <v>0</v>
      </c>
      <c r="AJ44" s="187">
        <v>0</v>
      </c>
      <c r="AK44" s="187">
        <v>0</v>
      </c>
      <c r="AL44" s="187">
        <v>0</v>
      </c>
      <c r="AM44" s="187">
        <v>0</v>
      </c>
      <c r="AN44" s="187">
        <v>0</v>
      </c>
      <c r="AO44" s="187">
        <v>1</v>
      </c>
      <c r="AP44" s="187">
        <v>0</v>
      </c>
      <c r="AQ44" s="187">
        <v>0</v>
      </c>
      <c r="AR44" s="187">
        <v>0</v>
      </c>
      <c r="AS44" s="187">
        <v>0</v>
      </c>
      <c r="AT44" s="187">
        <v>0</v>
      </c>
      <c r="AU44" s="187">
        <v>0</v>
      </c>
      <c r="AV44" s="187">
        <v>0</v>
      </c>
      <c r="AW44" s="187">
        <v>0</v>
      </c>
      <c r="AX44" s="187">
        <v>0</v>
      </c>
      <c r="AY44" s="187">
        <v>0</v>
      </c>
      <c r="AZ44" s="187">
        <v>0</v>
      </c>
      <c r="BA44" s="187">
        <v>0</v>
      </c>
      <c r="BB44" s="187">
        <v>0</v>
      </c>
      <c r="BC44" s="187">
        <v>0</v>
      </c>
      <c r="BD44" s="187">
        <v>0</v>
      </c>
      <c r="BE44" s="187">
        <v>0</v>
      </c>
      <c r="BF44" s="187">
        <v>0</v>
      </c>
      <c r="BG44" s="187">
        <v>0</v>
      </c>
      <c r="BH44" s="187">
        <v>0</v>
      </c>
      <c r="BI44" s="187">
        <v>0</v>
      </c>
      <c r="BJ44" s="187">
        <v>0</v>
      </c>
      <c r="BK44" s="187">
        <v>0</v>
      </c>
      <c r="BL44" s="187">
        <v>0</v>
      </c>
      <c r="BM44" s="187">
        <v>0</v>
      </c>
      <c r="BN44" s="187">
        <v>0</v>
      </c>
      <c r="BO44" s="188">
        <v>1</v>
      </c>
      <c r="BP44" s="149"/>
      <c r="BQ44" s="149"/>
      <c r="BR44" s="149"/>
      <c r="BS44" s="149"/>
      <c r="BT44" s="151"/>
      <c r="BU44" s="149"/>
      <c r="BV44" s="149"/>
      <c r="BW44" s="149"/>
      <c r="BX44" s="149"/>
      <c r="BY44" s="149"/>
      <c r="BZ44" s="149"/>
      <c r="CA44" s="149"/>
      <c r="CB44" s="149"/>
      <c r="CC44" s="149"/>
      <c r="CD44" s="149"/>
      <c r="CE44" s="149"/>
      <c r="CF44" s="149"/>
      <c r="CG44" s="149"/>
      <c r="CH44" s="151"/>
      <c r="CI44" s="149"/>
      <c r="CJ44" s="149"/>
      <c r="CK44" s="149"/>
      <c r="CL44" s="149"/>
      <c r="CM44" s="149"/>
      <c r="CN44" s="149"/>
      <c r="CO44" s="149"/>
      <c r="CP44" s="151"/>
      <c r="CQ44" s="149"/>
      <c r="CR44" s="151"/>
    </row>
    <row r="45" spans="1:96" s="138" customFormat="1" ht="10.9" customHeight="1" x14ac:dyDescent="0.2">
      <c r="A45" s="193" t="s">
        <v>275</v>
      </c>
      <c r="B45" s="194" t="s">
        <v>498</v>
      </c>
      <c r="C45" s="195">
        <v>2.0564979068596941E-3</v>
      </c>
      <c r="D45" s="195">
        <v>5.324236208160354E-3</v>
      </c>
      <c r="E45" s="195">
        <v>1.4828866686936186E-3</v>
      </c>
      <c r="F45" s="195">
        <v>1.2971833772277557E-3</v>
      </c>
      <c r="G45" s="195">
        <v>1.4647479640666023E-3</v>
      </c>
      <c r="H45" s="195">
        <v>4.8638631417620361E-4</v>
      </c>
      <c r="I45" s="195">
        <v>2.5864756352980758E-3</v>
      </c>
      <c r="J45" s="195">
        <v>3.7271076195501854E-3</v>
      </c>
      <c r="K45" s="195">
        <v>1.6758889849542297E-3</v>
      </c>
      <c r="L45" s="195">
        <v>5.2653080553483891E-4</v>
      </c>
      <c r="M45" s="195">
        <v>5.4988150395337805E-4</v>
      </c>
      <c r="N45" s="195">
        <v>8.9473324735178531E-4</v>
      </c>
      <c r="O45" s="195">
        <v>7.2171038606528139E-4</v>
      </c>
      <c r="P45" s="195">
        <v>6.8328627701265659E-4</v>
      </c>
      <c r="Q45" s="195">
        <v>4.9899741573296557E-3</v>
      </c>
      <c r="R45" s="195">
        <v>2.0775198662411659E-3</v>
      </c>
      <c r="S45" s="195">
        <v>1.3647666303944206E-3</v>
      </c>
      <c r="T45" s="195">
        <v>2.7024132470798495E-3</v>
      </c>
      <c r="U45" s="195">
        <v>3.5949135786807903E-3</v>
      </c>
      <c r="V45" s="195">
        <v>3.0773826606961914E-3</v>
      </c>
      <c r="W45" s="195">
        <v>1.6218336405940264E-3</v>
      </c>
      <c r="X45" s="195">
        <v>8.1348699060625109E-4</v>
      </c>
      <c r="Y45" s="195">
        <v>1.753579156695438E-3</v>
      </c>
      <c r="Z45" s="195">
        <v>1.5312243127689582E-3</v>
      </c>
      <c r="AA45" s="195">
        <v>1.3809116806925485E-4</v>
      </c>
      <c r="AB45" s="195">
        <v>2.8636956190724616E-3</v>
      </c>
      <c r="AC45" s="195">
        <v>0</v>
      </c>
      <c r="AD45" s="195">
        <v>0</v>
      </c>
      <c r="AE45" s="195">
        <v>3.2248336397420517E-3</v>
      </c>
      <c r="AF45" s="195">
        <v>0</v>
      </c>
      <c r="AG45" s="195">
        <v>2.401182277327408E-3</v>
      </c>
      <c r="AH45" s="195">
        <v>0</v>
      </c>
      <c r="AI45" s="195">
        <v>2.5322897828173635E-3</v>
      </c>
      <c r="AJ45" s="195">
        <v>2.1569429140218567E-3</v>
      </c>
      <c r="AK45" s="195">
        <v>3.4772070667961466E-4</v>
      </c>
      <c r="AL45" s="195">
        <v>8.7766551805414344E-4</v>
      </c>
      <c r="AM45" s="195">
        <v>2.0714867085240862E-3</v>
      </c>
      <c r="AN45" s="195">
        <v>1.331435607053636E-3</v>
      </c>
      <c r="AO45" s="195">
        <v>1.1076188934414503E-3</v>
      </c>
      <c r="AP45" s="195">
        <v>1.0009433479958496</v>
      </c>
      <c r="AQ45" s="195">
        <v>8.9256371525663482E-4</v>
      </c>
      <c r="AR45" s="195">
        <v>7.6237966943756277E-4</v>
      </c>
      <c r="AS45" s="195">
        <v>7.4164927288490386E-3</v>
      </c>
      <c r="AT45" s="195">
        <v>2.5299188669808577E-2</v>
      </c>
      <c r="AU45" s="195">
        <v>2.0479454480196034E-3</v>
      </c>
      <c r="AV45" s="195">
        <v>3.2841181977756565E-3</v>
      </c>
      <c r="AW45" s="195">
        <v>2.0554635104964377E-3</v>
      </c>
      <c r="AX45" s="195">
        <v>9.8041879836239451E-3</v>
      </c>
      <c r="AY45" s="195">
        <v>3.1886350548991828E-3</v>
      </c>
      <c r="AZ45" s="195">
        <v>1.8368572893506894E-3</v>
      </c>
      <c r="BA45" s="195">
        <v>3.7630034037531329E-3</v>
      </c>
      <c r="BB45" s="195">
        <v>1.8925125644669435E-3</v>
      </c>
      <c r="BC45" s="195">
        <v>2.5160955737584512E-3</v>
      </c>
      <c r="BD45" s="195">
        <v>4.3350122877209071E-3</v>
      </c>
      <c r="BE45" s="195">
        <v>2.3139660357134485E-3</v>
      </c>
      <c r="BF45" s="195">
        <v>1.4573432813336366E-3</v>
      </c>
      <c r="BG45" s="195">
        <v>2.0470808183324024E-3</v>
      </c>
      <c r="BH45" s="195">
        <v>1.3543806015384736E-3</v>
      </c>
      <c r="BI45" s="195">
        <v>2.3748922854357857E-3</v>
      </c>
      <c r="BJ45" s="195">
        <v>2.3228813786523323E-3</v>
      </c>
      <c r="BK45" s="195">
        <v>3.6048243439493932E-3</v>
      </c>
      <c r="BL45" s="195">
        <v>2.7306850175108405E-3</v>
      </c>
      <c r="BM45" s="195">
        <v>1.4204783211966905E-3</v>
      </c>
      <c r="BN45" s="195">
        <v>1.0039640619319838E-3</v>
      </c>
      <c r="BO45" s="196">
        <v>1.1567259102134559</v>
      </c>
      <c r="BP45" s="149"/>
      <c r="BQ45" s="149"/>
      <c r="BR45" s="149"/>
      <c r="BS45" s="149"/>
      <c r="BT45" s="151"/>
      <c r="BU45" s="149"/>
      <c r="BV45" s="149"/>
      <c r="BW45" s="149"/>
      <c r="BX45" s="149"/>
      <c r="BY45" s="149"/>
      <c r="BZ45" s="149"/>
      <c r="CA45" s="149"/>
      <c r="CB45" s="149"/>
      <c r="CC45" s="149"/>
      <c r="CD45" s="149"/>
      <c r="CE45" s="149"/>
      <c r="CF45" s="149"/>
      <c r="CG45" s="149"/>
      <c r="CH45" s="151"/>
      <c r="CI45" s="149"/>
      <c r="CJ45" s="149"/>
      <c r="CK45" s="149"/>
      <c r="CL45" s="149"/>
      <c r="CM45" s="149"/>
      <c r="CN45" s="149"/>
      <c r="CO45" s="149"/>
      <c r="CP45" s="151"/>
      <c r="CQ45" s="149"/>
      <c r="CR45" s="151"/>
    </row>
    <row r="46" spans="1:96" s="138" customFormat="1" ht="10.9" customHeight="1" x14ac:dyDescent="0.2">
      <c r="A46" s="175" t="s">
        <v>276</v>
      </c>
      <c r="B46" s="186" t="s">
        <v>499</v>
      </c>
      <c r="C46" s="187">
        <v>0</v>
      </c>
      <c r="D46" s="187">
        <v>0</v>
      </c>
      <c r="E46" s="187">
        <v>0</v>
      </c>
      <c r="F46" s="187">
        <v>0</v>
      </c>
      <c r="G46" s="187">
        <v>0</v>
      </c>
      <c r="H46" s="187">
        <v>0</v>
      </c>
      <c r="I46" s="187">
        <v>0</v>
      </c>
      <c r="J46" s="187">
        <v>0</v>
      </c>
      <c r="K46" s="187">
        <v>0</v>
      </c>
      <c r="L46" s="187">
        <v>0</v>
      </c>
      <c r="M46" s="187">
        <v>0</v>
      </c>
      <c r="N46" s="187">
        <v>0</v>
      </c>
      <c r="O46" s="187">
        <v>0</v>
      </c>
      <c r="P46" s="187">
        <v>0</v>
      </c>
      <c r="Q46" s="187">
        <v>0</v>
      </c>
      <c r="R46" s="187">
        <v>0</v>
      </c>
      <c r="S46" s="187">
        <v>0</v>
      </c>
      <c r="T46" s="187">
        <v>0</v>
      </c>
      <c r="U46" s="187">
        <v>0</v>
      </c>
      <c r="V46" s="187">
        <v>0</v>
      </c>
      <c r="W46" s="187">
        <v>0</v>
      </c>
      <c r="X46" s="187">
        <v>0</v>
      </c>
      <c r="Y46" s="187">
        <v>0</v>
      </c>
      <c r="Z46" s="187">
        <v>0</v>
      </c>
      <c r="AA46" s="187">
        <v>0</v>
      </c>
      <c r="AB46" s="187">
        <v>0</v>
      </c>
      <c r="AC46" s="187">
        <v>0</v>
      </c>
      <c r="AD46" s="187">
        <v>0</v>
      </c>
      <c r="AE46" s="187">
        <v>0</v>
      </c>
      <c r="AF46" s="187">
        <v>0</v>
      </c>
      <c r="AG46" s="187">
        <v>0</v>
      </c>
      <c r="AH46" s="187">
        <v>0</v>
      </c>
      <c r="AI46" s="187">
        <v>0</v>
      </c>
      <c r="AJ46" s="187">
        <v>0</v>
      </c>
      <c r="AK46" s="187">
        <v>0</v>
      </c>
      <c r="AL46" s="187">
        <v>0</v>
      </c>
      <c r="AM46" s="187">
        <v>0</v>
      </c>
      <c r="AN46" s="187">
        <v>0</v>
      </c>
      <c r="AO46" s="187">
        <v>0</v>
      </c>
      <c r="AP46" s="187">
        <v>0</v>
      </c>
      <c r="AQ46" s="187">
        <v>1</v>
      </c>
      <c r="AR46" s="187">
        <v>0</v>
      </c>
      <c r="AS46" s="187">
        <v>0</v>
      </c>
      <c r="AT46" s="187">
        <v>0</v>
      </c>
      <c r="AU46" s="187">
        <v>0</v>
      </c>
      <c r="AV46" s="187">
        <v>0</v>
      </c>
      <c r="AW46" s="187">
        <v>0</v>
      </c>
      <c r="AX46" s="187">
        <v>0</v>
      </c>
      <c r="AY46" s="187">
        <v>0</v>
      </c>
      <c r="AZ46" s="187">
        <v>0</v>
      </c>
      <c r="BA46" s="187">
        <v>0</v>
      </c>
      <c r="BB46" s="187">
        <v>0</v>
      </c>
      <c r="BC46" s="187">
        <v>0</v>
      </c>
      <c r="BD46" s="187">
        <v>0</v>
      </c>
      <c r="BE46" s="187">
        <v>0</v>
      </c>
      <c r="BF46" s="187">
        <v>0</v>
      </c>
      <c r="BG46" s="187">
        <v>0</v>
      </c>
      <c r="BH46" s="187">
        <v>0</v>
      </c>
      <c r="BI46" s="187">
        <v>0</v>
      </c>
      <c r="BJ46" s="187">
        <v>0</v>
      </c>
      <c r="BK46" s="187">
        <v>0</v>
      </c>
      <c r="BL46" s="187">
        <v>0</v>
      </c>
      <c r="BM46" s="187">
        <v>0</v>
      </c>
      <c r="BN46" s="187">
        <v>0</v>
      </c>
      <c r="BO46" s="188">
        <v>1</v>
      </c>
      <c r="BP46" s="149"/>
      <c r="BQ46" s="149"/>
      <c r="BR46" s="149"/>
      <c r="BS46" s="149"/>
      <c r="BT46" s="151"/>
      <c r="BU46" s="149"/>
      <c r="BV46" s="149"/>
      <c r="BW46" s="149"/>
      <c r="BX46" s="149"/>
      <c r="BY46" s="149"/>
      <c r="BZ46" s="149"/>
      <c r="CA46" s="149"/>
      <c r="CB46" s="149"/>
      <c r="CC46" s="149"/>
      <c r="CD46" s="149"/>
      <c r="CE46" s="149"/>
      <c r="CF46" s="149"/>
      <c r="CG46" s="149"/>
      <c r="CH46" s="151"/>
      <c r="CI46" s="149"/>
      <c r="CJ46" s="149"/>
      <c r="CK46" s="149"/>
      <c r="CL46" s="149"/>
      <c r="CM46" s="149"/>
      <c r="CN46" s="149"/>
      <c r="CO46" s="149"/>
      <c r="CP46" s="151"/>
      <c r="CQ46" s="149"/>
      <c r="CR46" s="151"/>
    </row>
    <row r="47" spans="1:96" s="138" customFormat="1" ht="10.9" customHeight="1" x14ac:dyDescent="0.2">
      <c r="A47" s="175" t="s">
        <v>277</v>
      </c>
      <c r="B47" s="186" t="s">
        <v>500</v>
      </c>
      <c r="C47" s="187">
        <v>0</v>
      </c>
      <c r="D47" s="187">
        <v>0</v>
      </c>
      <c r="E47" s="187">
        <v>0</v>
      </c>
      <c r="F47" s="187">
        <v>0</v>
      </c>
      <c r="G47" s="187">
        <v>0</v>
      </c>
      <c r="H47" s="187">
        <v>0</v>
      </c>
      <c r="I47" s="187">
        <v>0</v>
      </c>
      <c r="J47" s="187">
        <v>0</v>
      </c>
      <c r="K47" s="187">
        <v>0</v>
      </c>
      <c r="L47" s="187">
        <v>0</v>
      </c>
      <c r="M47" s="187">
        <v>0</v>
      </c>
      <c r="N47" s="187">
        <v>0</v>
      </c>
      <c r="O47" s="187">
        <v>0</v>
      </c>
      <c r="P47" s="187">
        <v>0</v>
      </c>
      <c r="Q47" s="187">
        <v>0</v>
      </c>
      <c r="R47" s="187">
        <v>0</v>
      </c>
      <c r="S47" s="187">
        <v>0</v>
      </c>
      <c r="T47" s="187">
        <v>0</v>
      </c>
      <c r="U47" s="187">
        <v>0</v>
      </c>
      <c r="V47" s="187">
        <v>0</v>
      </c>
      <c r="W47" s="187">
        <v>0</v>
      </c>
      <c r="X47" s="187">
        <v>0</v>
      </c>
      <c r="Y47" s="187">
        <v>0</v>
      </c>
      <c r="Z47" s="187">
        <v>0</v>
      </c>
      <c r="AA47" s="187">
        <v>0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0</v>
      </c>
      <c r="AP47" s="187">
        <v>0</v>
      </c>
      <c r="AQ47" s="187">
        <v>0</v>
      </c>
      <c r="AR47" s="187">
        <v>1</v>
      </c>
      <c r="AS47" s="187">
        <v>0</v>
      </c>
      <c r="AT47" s="187">
        <v>0</v>
      </c>
      <c r="AU47" s="187">
        <v>0</v>
      </c>
      <c r="AV47" s="187">
        <v>0</v>
      </c>
      <c r="AW47" s="187">
        <v>0</v>
      </c>
      <c r="AX47" s="187">
        <v>0</v>
      </c>
      <c r="AY47" s="187">
        <v>0</v>
      </c>
      <c r="AZ47" s="187">
        <v>0</v>
      </c>
      <c r="BA47" s="187">
        <v>0</v>
      </c>
      <c r="BB47" s="187">
        <v>0</v>
      </c>
      <c r="BC47" s="187">
        <v>0</v>
      </c>
      <c r="BD47" s="187">
        <v>0</v>
      </c>
      <c r="BE47" s="187">
        <v>0</v>
      </c>
      <c r="BF47" s="187">
        <v>0</v>
      </c>
      <c r="BG47" s="187">
        <v>0</v>
      </c>
      <c r="BH47" s="187">
        <v>0</v>
      </c>
      <c r="BI47" s="187">
        <v>0</v>
      </c>
      <c r="BJ47" s="187">
        <v>0</v>
      </c>
      <c r="BK47" s="187">
        <v>0</v>
      </c>
      <c r="BL47" s="187">
        <v>0</v>
      </c>
      <c r="BM47" s="187">
        <v>0</v>
      </c>
      <c r="BN47" s="187">
        <v>0</v>
      </c>
      <c r="BO47" s="188">
        <v>1</v>
      </c>
      <c r="BP47" s="149"/>
      <c r="BQ47" s="149"/>
      <c r="BR47" s="149"/>
      <c r="BS47" s="149"/>
      <c r="BT47" s="151"/>
      <c r="BU47" s="149"/>
      <c r="BV47" s="149"/>
      <c r="BW47" s="149"/>
      <c r="BX47" s="149"/>
      <c r="BY47" s="149"/>
      <c r="BZ47" s="149"/>
      <c r="CA47" s="149"/>
      <c r="CB47" s="149"/>
      <c r="CC47" s="149"/>
      <c r="CD47" s="149"/>
      <c r="CE47" s="149"/>
      <c r="CF47" s="149"/>
      <c r="CG47" s="149"/>
      <c r="CH47" s="151"/>
      <c r="CI47" s="149"/>
      <c r="CJ47" s="149"/>
      <c r="CK47" s="149"/>
      <c r="CL47" s="149"/>
      <c r="CM47" s="149"/>
      <c r="CN47" s="149"/>
      <c r="CO47" s="149"/>
      <c r="CP47" s="151"/>
      <c r="CQ47" s="149"/>
      <c r="CR47" s="151"/>
    </row>
    <row r="48" spans="1:96" s="138" customFormat="1" ht="10.9" customHeight="1" x14ac:dyDescent="0.2">
      <c r="A48" s="175" t="s">
        <v>278</v>
      </c>
      <c r="B48" s="186" t="s">
        <v>501</v>
      </c>
      <c r="C48" s="187">
        <v>2.6038803932944324E-3</v>
      </c>
      <c r="D48" s="187">
        <v>3.202857454123042E-3</v>
      </c>
      <c r="E48" s="187">
        <v>3.3655465788438818E-3</v>
      </c>
      <c r="F48" s="187">
        <v>9.022341152808316E-3</v>
      </c>
      <c r="G48" s="187">
        <v>1.0901850763656038E-3</v>
      </c>
      <c r="H48" s="187">
        <v>8.7003143559298004E-4</v>
      </c>
      <c r="I48" s="187">
        <v>1.3134449387058865E-2</v>
      </c>
      <c r="J48" s="187">
        <v>8.4409450193969338E-3</v>
      </c>
      <c r="K48" s="187">
        <v>3.499289876009871E-3</v>
      </c>
      <c r="L48" s="187">
        <v>2.4743617760096962E-3</v>
      </c>
      <c r="M48" s="187">
        <v>1.5077247449397362E-3</v>
      </c>
      <c r="N48" s="187">
        <v>3.5289707032678482E-3</v>
      </c>
      <c r="O48" s="187">
        <v>2.2255924183958815E-3</v>
      </c>
      <c r="P48" s="187">
        <v>2.8025758647444439E-3</v>
      </c>
      <c r="Q48" s="187">
        <v>5.9371700572068498E-3</v>
      </c>
      <c r="R48" s="187">
        <v>4.3155337481603851E-3</v>
      </c>
      <c r="S48" s="187">
        <v>4.1272484012699296E-3</v>
      </c>
      <c r="T48" s="187">
        <v>3.7795232810611278E-3</v>
      </c>
      <c r="U48" s="187">
        <v>2.8609018392520988E-2</v>
      </c>
      <c r="V48" s="187">
        <v>8.3960416657405494E-3</v>
      </c>
      <c r="W48" s="187">
        <v>6.9224261428920304E-3</v>
      </c>
      <c r="X48" s="187">
        <v>5.1013766904384854E-3</v>
      </c>
      <c r="Y48" s="187">
        <v>1.3549004754809574E-2</v>
      </c>
      <c r="Z48" s="187">
        <v>3.390582208509569E-3</v>
      </c>
      <c r="AA48" s="187">
        <v>2.2016117694706617E-3</v>
      </c>
      <c r="AB48" s="187">
        <v>7.7415880588221223E-3</v>
      </c>
      <c r="AC48" s="187">
        <v>0</v>
      </c>
      <c r="AD48" s="187">
        <v>0</v>
      </c>
      <c r="AE48" s="187">
        <v>9.725390038834528E-3</v>
      </c>
      <c r="AF48" s="187">
        <v>0</v>
      </c>
      <c r="AG48" s="187">
        <v>6.2642796586835966E-3</v>
      </c>
      <c r="AH48" s="187">
        <v>0</v>
      </c>
      <c r="AI48" s="187">
        <v>3.4769269558382254E-3</v>
      </c>
      <c r="AJ48" s="187">
        <v>4.3227951146041334E-3</v>
      </c>
      <c r="AK48" s="187">
        <v>2.5135020828961812E-3</v>
      </c>
      <c r="AL48" s="187">
        <v>2.1277438478139077E-3</v>
      </c>
      <c r="AM48" s="187">
        <v>2.5665628548874222E-3</v>
      </c>
      <c r="AN48" s="187">
        <v>7.5363787102544107E-3</v>
      </c>
      <c r="AO48" s="187">
        <v>1.4198707658360714E-3</v>
      </c>
      <c r="AP48" s="187">
        <v>1.0226102783280602E-3</v>
      </c>
      <c r="AQ48" s="187">
        <v>1.143286755602418E-3</v>
      </c>
      <c r="AR48" s="187">
        <v>1.4150084803206836E-3</v>
      </c>
      <c r="AS48" s="187">
        <v>1.0236155280055217</v>
      </c>
      <c r="AT48" s="187">
        <v>9.9724185465114717E-3</v>
      </c>
      <c r="AU48" s="187">
        <v>9.4893714021155526E-3</v>
      </c>
      <c r="AV48" s="187">
        <v>4.3638669031033119E-3</v>
      </c>
      <c r="AW48" s="187">
        <v>1.0352534159781422E-3</v>
      </c>
      <c r="AX48" s="187">
        <v>1.228732511396506E-3</v>
      </c>
      <c r="AY48" s="187">
        <v>2.4620266593115715E-3</v>
      </c>
      <c r="AZ48" s="187">
        <v>1.420135477246258E-3</v>
      </c>
      <c r="BA48" s="187">
        <v>2.4180321441358604E-3</v>
      </c>
      <c r="BB48" s="187">
        <v>1.7772215744084436E-3</v>
      </c>
      <c r="BC48" s="187">
        <v>2.4501423034605707E-3</v>
      </c>
      <c r="BD48" s="187">
        <v>6.071398664394349E-3</v>
      </c>
      <c r="BE48" s="187">
        <v>2.2052984070615464E-3</v>
      </c>
      <c r="BF48" s="187">
        <v>2.7618073125204494E-3</v>
      </c>
      <c r="BG48" s="187">
        <v>1.1430331852940625E-3</v>
      </c>
      <c r="BH48" s="187">
        <v>1.3050162534808732E-3</v>
      </c>
      <c r="BI48" s="187">
        <v>9.9646079218452688E-3</v>
      </c>
      <c r="BJ48" s="187">
        <v>4.9965040488576399E-3</v>
      </c>
      <c r="BK48" s="187">
        <v>8.2396563860346397E-3</v>
      </c>
      <c r="BL48" s="187">
        <v>6.4214590944804339E-3</v>
      </c>
      <c r="BM48" s="187">
        <v>4.8567020136724799E-3</v>
      </c>
      <c r="BN48" s="187">
        <v>1.9615774317485435E-3</v>
      </c>
      <c r="BO48" s="188">
        <v>1.3055340222582332</v>
      </c>
      <c r="BP48" s="149"/>
      <c r="BQ48" s="149"/>
      <c r="BR48" s="149"/>
      <c r="BS48" s="149"/>
      <c r="BT48" s="151"/>
      <c r="BU48" s="149"/>
      <c r="BV48" s="149"/>
      <c r="BW48" s="149"/>
      <c r="BX48" s="149"/>
      <c r="BY48" s="149"/>
      <c r="BZ48" s="149"/>
      <c r="CA48" s="149"/>
      <c r="CB48" s="149"/>
      <c r="CC48" s="149"/>
      <c r="CD48" s="149"/>
      <c r="CE48" s="149"/>
      <c r="CF48" s="149"/>
      <c r="CG48" s="149"/>
      <c r="CH48" s="151"/>
      <c r="CI48" s="149"/>
      <c r="CJ48" s="149"/>
      <c r="CK48" s="149"/>
      <c r="CL48" s="149"/>
      <c r="CM48" s="149"/>
      <c r="CN48" s="149"/>
      <c r="CO48" s="149"/>
      <c r="CP48" s="151"/>
      <c r="CQ48" s="149"/>
      <c r="CR48" s="151"/>
    </row>
    <row r="49" spans="1:96" s="138" customFormat="1" ht="10.9" customHeight="1" x14ac:dyDescent="0.2">
      <c r="A49" s="175" t="s">
        <v>279</v>
      </c>
      <c r="B49" s="186" t="s">
        <v>502</v>
      </c>
      <c r="C49" s="187">
        <v>1.1224269210669551E-3</v>
      </c>
      <c r="D49" s="187">
        <v>1.2308015029829414E-3</v>
      </c>
      <c r="E49" s="187">
        <v>2.3044699264921234E-3</v>
      </c>
      <c r="F49" s="187">
        <v>2.7960976629872324E-3</v>
      </c>
      <c r="G49" s="187">
        <v>5.3852203216116354E-4</v>
      </c>
      <c r="H49" s="187">
        <v>7.2981012405265672E-4</v>
      </c>
      <c r="I49" s="187">
        <v>5.6214652955110904E-3</v>
      </c>
      <c r="J49" s="187">
        <v>5.0535638117734693E-3</v>
      </c>
      <c r="K49" s="187">
        <v>4.8507602640166531E-3</v>
      </c>
      <c r="L49" s="187">
        <v>2.5637374750158352E-3</v>
      </c>
      <c r="M49" s="187">
        <v>1.7261871296378193E-3</v>
      </c>
      <c r="N49" s="187">
        <v>5.8868729726508379E-3</v>
      </c>
      <c r="O49" s="187">
        <v>4.701249866955623E-3</v>
      </c>
      <c r="P49" s="187">
        <v>2.3075308897191021E-3</v>
      </c>
      <c r="Q49" s="187">
        <v>5.3213553448982244E-3</v>
      </c>
      <c r="R49" s="187">
        <v>3.3141557990048515E-3</v>
      </c>
      <c r="S49" s="187">
        <v>1.9890244705861354E-3</v>
      </c>
      <c r="T49" s="187">
        <v>2.1342363818412416E-3</v>
      </c>
      <c r="U49" s="187">
        <v>8.9631075896695819E-3</v>
      </c>
      <c r="V49" s="187">
        <v>4.6186820780596367E-3</v>
      </c>
      <c r="W49" s="187">
        <v>2.3902566881430572E-3</v>
      </c>
      <c r="X49" s="187">
        <v>5.2169894710530802E-3</v>
      </c>
      <c r="Y49" s="187">
        <v>3.493074980811276E-3</v>
      </c>
      <c r="Z49" s="187">
        <v>4.4867062586256053E-3</v>
      </c>
      <c r="AA49" s="187">
        <v>2.3451091687094806E-4</v>
      </c>
      <c r="AB49" s="187">
        <v>6.7848095503987293E-3</v>
      </c>
      <c r="AC49" s="187">
        <v>0</v>
      </c>
      <c r="AD49" s="187">
        <v>0</v>
      </c>
      <c r="AE49" s="187">
        <v>3.2845642234778298E-3</v>
      </c>
      <c r="AF49" s="187">
        <v>0</v>
      </c>
      <c r="AG49" s="187">
        <v>3.2495628809521937E-3</v>
      </c>
      <c r="AH49" s="187">
        <v>0</v>
      </c>
      <c r="AI49" s="187">
        <v>3.1252865197044255E-3</v>
      </c>
      <c r="AJ49" s="187">
        <v>2.9589951189363411E-3</v>
      </c>
      <c r="AK49" s="187">
        <v>6.3568025086914719E-4</v>
      </c>
      <c r="AL49" s="187">
        <v>3.1826580956879039E-3</v>
      </c>
      <c r="AM49" s="187">
        <v>2.609130240560858E-3</v>
      </c>
      <c r="AN49" s="187">
        <v>9.4376591491020737E-3</v>
      </c>
      <c r="AO49" s="187">
        <v>2.3911965525458207E-3</v>
      </c>
      <c r="AP49" s="187">
        <v>3.8184899193306038E-3</v>
      </c>
      <c r="AQ49" s="187">
        <v>2.2108137110798212E-3</v>
      </c>
      <c r="AR49" s="187">
        <v>2.4265293248662695E-3</v>
      </c>
      <c r="AS49" s="187">
        <v>2.5103630121211008E-3</v>
      </c>
      <c r="AT49" s="187">
        <v>1.0485504060447344</v>
      </c>
      <c r="AU49" s="187">
        <v>2.0022688312155607E-2</v>
      </c>
      <c r="AV49" s="187">
        <v>9.9322510393308871E-3</v>
      </c>
      <c r="AW49" s="187">
        <v>3.4805733072314879E-3</v>
      </c>
      <c r="AX49" s="187">
        <v>1.552749357839299E-3</v>
      </c>
      <c r="AY49" s="187">
        <v>3.7344200217541645E-3</v>
      </c>
      <c r="AZ49" s="187">
        <v>1.7261061812094934E-3</v>
      </c>
      <c r="BA49" s="187">
        <v>7.5025439416087662E-3</v>
      </c>
      <c r="BB49" s="187">
        <v>2.5025959807905302E-3</v>
      </c>
      <c r="BC49" s="187">
        <v>5.5149699826537498E-3</v>
      </c>
      <c r="BD49" s="187">
        <v>1.9744652063718039E-2</v>
      </c>
      <c r="BE49" s="187">
        <v>8.1010253246609296E-3</v>
      </c>
      <c r="BF49" s="187">
        <v>1.423343343202218E-2</v>
      </c>
      <c r="BG49" s="187">
        <v>5.4945774235590009E-3</v>
      </c>
      <c r="BH49" s="187">
        <v>3.0557561324363746E-3</v>
      </c>
      <c r="BI49" s="187">
        <v>3.0061106610585427E-2</v>
      </c>
      <c r="BJ49" s="187">
        <v>2.6445825266008482E-2</v>
      </c>
      <c r="BK49" s="187">
        <v>1.3861788348937816E-2</v>
      </c>
      <c r="BL49" s="187">
        <v>2.1921998077827031E-2</v>
      </c>
      <c r="BM49" s="187">
        <v>3.0256523713801161E-3</v>
      </c>
      <c r="BN49" s="187">
        <v>4.5816821630108176E-3</v>
      </c>
      <c r="BO49" s="188">
        <v>1.3872681357876753</v>
      </c>
      <c r="BP49" s="149"/>
      <c r="BQ49" s="149"/>
      <c r="BR49" s="149"/>
      <c r="BS49" s="149"/>
      <c r="BT49" s="151"/>
      <c r="BU49" s="149"/>
      <c r="BV49" s="149"/>
      <c r="BW49" s="149"/>
      <c r="BX49" s="149"/>
      <c r="BY49" s="149"/>
      <c r="BZ49" s="149"/>
      <c r="CA49" s="149"/>
      <c r="CB49" s="149"/>
      <c r="CC49" s="149"/>
      <c r="CD49" s="149"/>
      <c r="CE49" s="149"/>
      <c r="CF49" s="149"/>
      <c r="CG49" s="149"/>
      <c r="CH49" s="151"/>
      <c r="CI49" s="149"/>
      <c r="CJ49" s="149"/>
      <c r="CK49" s="149"/>
      <c r="CL49" s="149"/>
      <c r="CM49" s="149"/>
      <c r="CN49" s="149"/>
      <c r="CO49" s="149"/>
      <c r="CP49" s="151"/>
      <c r="CQ49" s="149"/>
      <c r="CR49" s="151"/>
    </row>
    <row r="50" spans="1:96" s="138" customFormat="1" ht="10.9" customHeight="1" x14ac:dyDescent="0.2">
      <c r="A50" s="175" t="s">
        <v>280</v>
      </c>
      <c r="B50" s="186" t="s">
        <v>503</v>
      </c>
      <c r="C50" s="187">
        <v>5.8815575951117426E-4</v>
      </c>
      <c r="D50" s="187">
        <v>6.0829748603318E-4</v>
      </c>
      <c r="E50" s="187">
        <v>2.4438659979379488E-3</v>
      </c>
      <c r="F50" s="187">
        <v>2.6271624938574039E-3</v>
      </c>
      <c r="G50" s="187">
        <v>3.066868863986528E-4</v>
      </c>
      <c r="H50" s="187">
        <v>2.7967453002710049E-4</v>
      </c>
      <c r="I50" s="187">
        <v>4.7619997307219624E-3</v>
      </c>
      <c r="J50" s="187">
        <v>2.1808954382445812E-3</v>
      </c>
      <c r="K50" s="187">
        <v>3.0853067909547911E-3</v>
      </c>
      <c r="L50" s="187">
        <v>6.0686813131064681E-4</v>
      </c>
      <c r="M50" s="187">
        <v>3.6337706893428115E-4</v>
      </c>
      <c r="N50" s="187">
        <v>2.2125777824648705E-3</v>
      </c>
      <c r="O50" s="187">
        <v>5.435405842543513E-4</v>
      </c>
      <c r="P50" s="187">
        <v>1.9312099694277097E-3</v>
      </c>
      <c r="Q50" s="187">
        <v>3.4205465114513515E-4</v>
      </c>
      <c r="R50" s="187">
        <v>3.4997059416007136E-4</v>
      </c>
      <c r="S50" s="187">
        <v>8.9309474666580155E-4</v>
      </c>
      <c r="T50" s="187">
        <v>4.6668887838896355E-4</v>
      </c>
      <c r="U50" s="187">
        <v>2.1972162588596768E-3</v>
      </c>
      <c r="V50" s="187">
        <v>1.6144809892609589E-3</v>
      </c>
      <c r="W50" s="187">
        <v>1.1695092883014816E-3</v>
      </c>
      <c r="X50" s="187">
        <v>4.3378669933211269E-3</v>
      </c>
      <c r="Y50" s="187">
        <v>4.4392747317211967E-3</v>
      </c>
      <c r="Z50" s="187">
        <v>2.1708079377835638E-3</v>
      </c>
      <c r="AA50" s="187">
        <v>2.2630220435237462E-4</v>
      </c>
      <c r="AB50" s="187">
        <v>6.2039402567629521E-4</v>
      </c>
      <c r="AC50" s="187">
        <v>0</v>
      </c>
      <c r="AD50" s="187">
        <v>0</v>
      </c>
      <c r="AE50" s="187">
        <v>4.7787043593267176E-3</v>
      </c>
      <c r="AF50" s="187">
        <v>0</v>
      </c>
      <c r="AG50" s="187">
        <v>2.2235662019404504E-4</v>
      </c>
      <c r="AH50" s="187">
        <v>0</v>
      </c>
      <c r="AI50" s="187">
        <v>4.4818792584016268E-4</v>
      </c>
      <c r="AJ50" s="187">
        <v>7.7814443597060254E-4</v>
      </c>
      <c r="AK50" s="187">
        <v>2.7455732987928934E-4</v>
      </c>
      <c r="AL50" s="187">
        <v>8.1443461194837831E-4</v>
      </c>
      <c r="AM50" s="187">
        <v>4.2231370646629319E-4</v>
      </c>
      <c r="AN50" s="187">
        <v>1.6738315361554004E-3</v>
      </c>
      <c r="AO50" s="187">
        <v>9.846502398487948E-4</v>
      </c>
      <c r="AP50" s="187">
        <v>4.5103841111957492E-4</v>
      </c>
      <c r="AQ50" s="187">
        <v>3.5930744765124483E-3</v>
      </c>
      <c r="AR50" s="187">
        <v>5.8015366962626694E-3</v>
      </c>
      <c r="AS50" s="187">
        <v>2.4510896975484531E-2</v>
      </c>
      <c r="AT50" s="187">
        <v>2.0849527588165054E-3</v>
      </c>
      <c r="AU50" s="187">
        <v>1.0006193447618377</v>
      </c>
      <c r="AV50" s="187">
        <v>1.9820472602281778E-3</v>
      </c>
      <c r="AW50" s="187">
        <v>3.0802522920129697E-3</v>
      </c>
      <c r="AX50" s="187">
        <v>2.9939452721295816E-4</v>
      </c>
      <c r="AY50" s="187">
        <v>4.7043240048099096E-3</v>
      </c>
      <c r="AZ50" s="187">
        <v>2.0776285743120773E-3</v>
      </c>
      <c r="BA50" s="187">
        <v>9.9778743136681742E-3</v>
      </c>
      <c r="BB50" s="187">
        <v>1.2075334434464096E-3</v>
      </c>
      <c r="BC50" s="187">
        <v>1.5680237100350061E-2</v>
      </c>
      <c r="BD50" s="187">
        <v>8.9096783857612223E-3</v>
      </c>
      <c r="BE50" s="187">
        <v>4.2088525292226031E-3</v>
      </c>
      <c r="BF50" s="187">
        <v>4.6997164757486545E-3</v>
      </c>
      <c r="BG50" s="187">
        <v>4.5401627833014952E-4</v>
      </c>
      <c r="BH50" s="187">
        <v>8.1892679909821933E-4</v>
      </c>
      <c r="BI50" s="187">
        <v>4.5108941718018374E-2</v>
      </c>
      <c r="BJ50" s="187">
        <v>1.8247916141777582E-2</v>
      </c>
      <c r="BK50" s="187">
        <v>1.5239411339759975E-2</v>
      </c>
      <c r="BL50" s="187">
        <v>1.8569727984601086E-2</v>
      </c>
      <c r="BM50" s="187">
        <v>9.0752409916836411E-4</v>
      </c>
      <c r="BN50" s="187">
        <v>2.0315777514358414E-2</v>
      </c>
      <c r="BO50" s="188">
        <v>1.2653150855772639</v>
      </c>
      <c r="BP50" s="149"/>
      <c r="BQ50" s="149"/>
      <c r="BR50" s="149"/>
      <c r="BS50" s="149"/>
      <c r="BT50" s="151"/>
      <c r="BU50" s="149"/>
      <c r="BV50" s="149"/>
      <c r="BW50" s="149"/>
      <c r="BX50" s="149"/>
      <c r="BY50" s="149"/>
      <c r="BZ50" s="149"/>
      <c r="CA50" s="149"/>
      <c r="CB50" s="149"/>
      <c r="CC50" s="149"/>
      <c r="CD50" s="149"/>
      <c r="CE50" s="149"/>
      <c r="CF50" s="149"/>
      <c r="CG50" s="149"/>
      <c r="CH50" s="151"/>
      <c r="CI50" s="149"/>
      <c r="CJ50" s="149"/>
      <c r="CK50" s="149"/>
      <c r="CL50" s="149"/>
      <c r="CM50" s="149"/>
      <c r="CN50" s="149"/>
      <c r="CO50" s="149"/>
      <c r="CP50" s="151"/>
      <c r="CQ50" s="149"/>
      <c r="CR50" s="151"/>
    </row>
    <row r="51" spans="1:96" s="138" customFormat="1" ht="10.9" customHeight="1" x14ac:dyDescent="0.2">
      <c r="A51" s="189" t="s">
        <v>281</v>
      </c>
      <c r="B51" s="190" t="s">
        <v>504</v>
      </c>
      <c r="C51" s="191">
        <v>6.5600722642442225E-2</v>
      </c>
      <c r="D51" s="191">
        <v>6.0297724895160755E-2</v>
      </c>
      <c r="E51" s="191">
        <v>4.0054038076042332E-2</v>
      </c>
      <c r="F51" s="191">
        <v>4.3468125068859338E-2</v>
      </c>
      <c r="G51" s="191">
        <v>1.111114467696017E-2</v>
      </c>
      <c r="H51" s="191">
        <v>3.8231335771522282E-2</v>
      </c>
      <c r="I51" s="191">
        <v>1.0175573067652096E-2</v>
      </c>
      <c r="J51" s="191">
        <v>2.3554133564397433E-2</v>
      </c>
      <c r="K51" s="191">
        <v>4.8559159973180811E-2</v>
      </c>
      <c r="L51" s="191">
        <v>4.2032912719987457E-2</v>
      </c>
      <c r="M51" s="191">
        <v>2.1944468575070406E-2</v>
      </c>
      <c r="N51" s="191">
        <v>5.2545276320387843E-2</v>
      </c>
      <c r="O51" s="191">
        <v>2.5443143510760189E-2</v>
      </c>
      <c r="P51" s="191">
        <v>5.2415838812507484E-2</v>
      </c>
      <c r="Q51" s="191">
        <v>3.0112186476744962E-2</v>
      </c>
      <c r="R51" s="191">
        <v>4.4535400020777674E-2</v>
      </c>
      <c r="S51" s="191">
        <v>3.5430296417547372E-2</v>
      </c>
      <c r="T51" s="191">
        <v>4.5785285967152006E-2</v>
      </c>
      <c r="U51" s="191">
        <v>3.8687999919689839E-2</v>
      </c>
      <c r="V51" s="191">
        <v>4.8342935167670027E-2</v>
      </c>
      <c r="W51" s="191">
        <v>3.7889549334505598E-2</v>
      </c>
      <c r="X51" s="191">
        <v>1.5736367643333801E-2</v>
      </c>
      <c r="Y51" s="191">
        <v>9.2078475711956567E-3</v>
      </c>
      <c r="Z51" s="191">
        <v>2.4151462897569313E-2</v>
      </c>
      <c r="AA51" s="191">
        <v>5.7277187088703024E-3</v>
      </c>
      <c r="AB51" s="191">
        <v>2.8644530930752986E-2</v>
      </c>
      <c r="AC51" s="191">
        <v>0</v>
      </c>
      <c r="AD51" s="191">
        <v>0</v>
      </c>
      <c r="AE51" s="191">
        <v>1.7855031263106922E-2</v>
      </c>
      <c r="AF51" s="191">
        <v>0</v>
      </c>
      <c r="AG51" s="191">
        <v>5.0413665274066108E-3</v>
      </c>
      <c r="AH51" s="191">
        <v>0</v>
      </c>
      <c r="AI51" s="191">
        <v>2.2569695780608315E-2</v>
      </c>
      <c r="AJ51" s="191">
        <v>2.1603674266806865E-2</v>
      </c>
      <c r="AK51" s="191">
        <v>2.892707256368272E-2</v>
      </c>
      <c r="AL51" s="191">
        <v>2.212995503567582E-2</v>
      </c>
      <c r="AM51" s="191">
        <v>4.5866868378930357E-2</v>
      </c>
      <c r="AN51" s="191">
        <v>7.6311943906182044E-3</v>
      </c>
      <c r="AO51" s="191">
        <v>4.3589136223852562E-2</v>
      </c>
      <c r="AP51" s="191">
        <v>4.533635447886137E-2</v>
      </c>
      <c r="AQ51" s="191">
        <v>2.444560227095055E-2</v>
      </c>
      <c r="AR51" s="191">
        <v>2.3243432925491685E-2</v>
      </c>
      <c r="AS51" s="191">
        <v>7.5101195937833853E-3</v>
      </c>
      <c r="AT51" s="191">
        <v>1.5859206027136127E-2</v>
      </c>
      <c r="AU51" s="191">
        <v>1.4297832726802354E-2</v>
      </c>
      <c r="AV51" s="191">
        <v>1.0101047220999024</v>
      </c>
      <c r="AW51" s="191">
        <v>5.6259120182709848E-3</v>
      </c>
      <c r="AX51" s="191">
        <v>2.445339806885021E-3</v>
      </c>
      <c r="AY51" s="191">
        <v>8.184406300808196E-3</v>
      </c>
      <c r="AZ51" s="191">
        <v>5.0330077934860069E-3</v>
      </c>
      <c r="BA51" s="191">
        <v>5.8156052480871764E-3</v>
      </c>
      <c r="BB51" s="191">
        <v>1.7105608708401793E-2</v>
      </c>
      <c r="BC51" s="191">
        <v>8.0598787616141306E-3</v>
      </c>
      <c r="BD51" s="191">
        <v>1.0828324335739539E-2</v>
      </c>
      <c r="BE51" s="191">
        <v>3.0588013611669043E-2</v>
      </c>
      <c r="BF51" s="191">
        <v>1.4564573985767704E-2</v>
      </c>
      <c r="BG51" s="191">
        <v>2.8845194486779004E-2</v>
      </c>
      <c r="BH51" s="191">
        <v>1.6771050835576909E-2</v>
      </c>
      <c r="BI51" s="191">
        <v>3.7533575745052013E-2</v>
      </c>
      <c r="BJ51" s="191">
        <v>6.8138762012989337E-2</v>
      </c>
      <c r="BK51" s="191">
        <v>1.8284176062385239E-2</v>
      </c>
      <c r="BL51" s="191">
        <v>2.1941085122657064E-2</v>
      </c>
      <c r="BM51" s="191">
        <v>0.13075942695398346</v>
      </c>
      <c r="BN51" s="191">
        <v>1.0052313571222032E-2</v>
      </c>
      <c r="BO51" s="192">
        <v>2.696272698645731</v>
      </c>
      <c r="BP51" s="149"/>
      <c r="BQ51" s="149"/>
      <c r="BR51" s="149"/>
      <c r="BS51" s="149"/>
      <c r="BT51" s="151"/>
      <c r="BU51" s="149"/>
      <c r="BV51" s="149"/>
      <c r="BW51" s="149"/>
      <c r="BX51" s="149"/>
      <c r="BY51" s="149"/>
      <c r="BZ51" s="149"/>
      <c r="CA51" s="149"/>
      <c r="CB51" s="149"/>
      <c r="CC51" s="149"/>
      <c r="CD51" s="149"/>
      <c r="CE51" s="149"/>
      <c r="CF51" s="149"/>
      <c r="CG51" s="149"/>
      <c r="CH51" s="151"/>
      <c r="CI51" s="149"/>
      <c r="CJ51" s="149"/>
      <c r="CK51" s="149"/>
      <c r="CL51" s="149"/>
      <c r="CM51" s="149"/>
      <c r="CN51" s="149"/>
      <c r="CO51" s="149"/>
      <c r="CP51" s="151"/>
      <c r="CQ51" s="149"/>
      <c r="CR51" s="151"/>
    </row>
    <row r="52" spans="1:96" s="138" customFormat="1" ht="10.9" customHeight="1" x14ac:dyDescent="0.2">
      <c r="A52" s="175" t="s">
        <v>282</v>
      </c>
      <c r="B52" s="186" t="s">
        <v>505</v>
      </c>
      <c r="C52" s="187">
        <v>7.4013770836505446E-3</v>
      </c>
      <c r="D52" s="187">
        <v>6.7283619485097677E-3</v>
      </c>
      <c r="E52" s="187">
        <v>6.5449222426177357E-3</v>
      </c>
      <c r="F52" s="187">
        <v>8.6412794895590825E-3</v>
      </c>
      <c r="G52" s="187">
        <v>1.2419952984193239E-2</v>
      </c>
      <c r="H52" s="187">
        <v>6.7668175507723883E-3</v>
      </c>
      <c r="I52" s="187">
        <v>2.2607122881559538E-2</v>
      </c>
      <c r="J52" s="187">
        <v>3.9368615853460298E-2</v>
      </c>
      <c r="K52" s="187">
        <v>6.7924266392503296E-3</v>
      </c>
      <c r="L52" s="187">
        <v>4.4354452603832615E-3</v>
      </c>
      <c r="M52" s="187">
        <v>2.0099816781213114E-3</v>
      </c>
      <c r="N52" s="187">
        <v>5.6995692127154848E-3</v>
      </c>
      <c r="O52" s="187">
        <v>6.4984152626172869E-3</v>
      </c>
      <c r="P52" s="187">
        <v>4.5163167898199701E-3</v>
      </c>
      <c r="Q52" s="187">
        <v>1.182818225693113E-2</v>
      </c>
      <c r="R52" s="187">
        <v>1.3642099628919215E-2</v>
      </c>
      <c r="S52" s="187">
        <v>9.4724400282201211E-3</v>
      </c>
      <c r="T52" s="187">
        <v>1.4082371772633844E-2</v>
      </c>
      <c r="U52" s="187">
        <v>8.7675786960432923E-3</v>
      </c>
      <c r="V52" s="187">
        <v>8.8914776479931245E-3</v>
      </c>
      <c r="W52" s="187">
        <v>8.2202560397021032E-3</v>
      </c>
      <c r="X52" s="187">
        <v>6.1683330244182962E-3</v>
      </c>
      <c r="Y52" s="187">
        <v>4.645082499246991E-3</v>
      </c>
      <c r="Z52" s="187">
        <v>9.2104976710645596E-3</v>
      </c>
      <c r="AA52" s="187">
        <v>2.5961693174230433E-3</v>
      </c>
      <c r="AB52" s="187">
        <v>3.5657016161659365E-3</v>
      </c>
      <c r="AC52" s="187">
        <v>0</v>
      </c>
      <c r="AD52" s="187">
        <v>0</v>
      </c>
      <c r="AE52" s="187">
        <v>9.8673300977413624E-3</v>
      </c>
      <c r="AF52" s="187">
        <v>0</v>
      </c>
      <c r="AG52" s="187">
        <v>2.7213679633677937E-3</v>
      </c>
      <c r="AH52" s="187">
        <v>0</v>
      </c>
      <c r="AI52" s="187">
        <v>9.2668278928925932E-3</v>
      </c>
      <c r="AJ52" s="187">
        <v>5.1861570240503549E-3</v>
      </c>
      <c r="AK52" s="187">
        <v>5.048959801850412E-3</v>
      </c>
      <c r="AL52" s="187">
        <v>3.4138926328575125E-3</v>
      </c>
      <c r="AM52" s="187">
        <v>2.3881389924850487E-2</v>
      </c>
      <c r="AN52" s="187">
        <v>6.3285592812949891E-3</v>
      </c>
      <c r="AO52" s="187">
        <v>1.1334102489449277E-2</v>
      </c>
      <c r="AP52" s="187">
        <v>7.6075276779313172E-3</v>
      </c>
      <c r="AQ52" s="187">
        <v>1.4992761690692207E-2</v>
      </c>
      <c r="AR52" s="187">
        <v>1.2523705775416552E-2</v>
      </c>
      <c r="AS52" s="187">
        <v>1.9407214987015295E-2</v>
      </c>
      <c r="AT52" s="187">
        <v>6.2571174894510998E-3</v>
      </c>
      <c r="AU52" s="187">
        <v>7.260387395337531E-3</v>
      </c>
      <c r="AV52" s="187">
        <v>1.4022969016036417E-2</v>
      </c>
      <c r="AW52" s="187">
        <v>1.023718622437952</v>
      </c>
      <c r="AX52" s="187">
        <v>6.299080183891867E-2</v>
      </c>
      <c r="AY52" s="187">
        <v>1.3089512116748442E-2</v>
      </c>
      <c r="AZ52" s="187">
        <v>2.2407008754141687E-3</v>
      </c>
      <c r="BA52" s="187">
        <v>6.7098249994420834E-3</v>
      </c>
      <c r="BB52" s="187">
        <v>5.9624305975164186E-3</v>
      </c>
      <c r="BC52" s="187">
        <v>2.1304424685608381E-2</v>
      </c>
      <c r="BD52" s="187">
        <v>1.5511004670481191E-3</v>
      </c>
      <c r="BE52" s="187">
        <v>5.7095168697744144E-3</v>
      </c>
      <c r="BF52" s="187">
        <v>4.6946913297894553E-3</v>
      </c>
      <c r="BG52" s="187">
        <v>1.6146870718682031E-2</v>
      </c>
      <c r="BH52" s="187">
        <v>7.7699640815557603E-3</v>
      </c>
      <c r="BI52" s="187">
        <v>1.3548876886556196E-2</v>
      </c>
      <c r="BJ52" s="187">
        <v>6.7028536429070504E-3</v>
      </c>
      <c r="BK52" s="187">
        <v>8.4251891597524557E-3</v>
      </c>
      <c r="BL52" s="187">
        <v>5.1431821674187026E-3</v>
      </c>
      <c r="BM52" s="187">
        <v>4.6817522082757594E-3</v>
      </c>
      <c r="BN52" s="187">
        <v>8.7530942877451553E-3</v>
      </c>
      <c r="BO52" s="188">
        <v>1.6197844755873325</v>
      </c>
      <c r="BP52" s="149"/>
      <c r="BQ52" s="149"/>
      <c r="BR52" s="149"/>
      <c r="BS52" s="149"/>
      <c r="BT52" s="151"/>
      <c r="BU52" s="149"/>
      <c r="BV52" s="149"/>
      <c r="BW52" s="149"/>
      <c r="BX52" s="149"/>
      <c r="BY52" s="149"/>
      <c r="BZ52" s="149"/>
      <c r="CA52" s="149"/>
      <c r="CB52" s="149"/>
      <c r="CC52" s="149"/>
      <c r="CD52" s="149"/>
      <c r="CE52" s="149"/>
      <c r="CF52" s="149"/>
      <c r="CG52" s="149"/>
      <c r="CH52" s="151"/>
      <c r="CI52" s="149"/>
      <c r="CJ52" s="149"/>
      <c r="CK52" s="149"/>
      <c r="CL52" s="149"/>
      <c r="CM52" s="149"/>
      <c r="CN52" s="149"/>
      <c r="CO52" s="149"/>
      <c r="CP52" s="151"/>
      <c r="CQ52" s="149"/>
      <c r="CR52" s="151"/>
    </row>
    <row r="53" spans="1:96" s="138" customFormat="1" ht="10.9" customHeight="1" x14ac:dyDescent="0.2">
      <c r="A53" s="175" t="s">
        <v>283</v>
      </c>
      <c r="B53" s="186" t="s">
        <v>506</v>
      </c>
      <c r="C53" s="187">
        <v>2.3275280151783899E-3</v>
      </c>
      <c r="D53" s="187">
        <v>2.5711184495586657E-3</v>
      </c>
      <c r="E53" s="187">
        <v>1.9519860134489541E-3</v>
      </c>
      <c r="F53" s="187">
        <v>8.128697944377981E-3</v>
      </c>
      <c r="G53" s="187">
        <v>1.4020072474427612E-3</v>
      </c>
      <c r="H53" s="187">
        <v>1.495325993625394E-3</v>
      </c>
      <c r="I53" s="187">
        <v>1.1587700095533376E-2</v>
      </c>
      <c r="J53" s="187">
        <v>4.9909873214641475E-3</v>
      </c>
      <c r="K53" s="187">
        <v>3.0817061248631576E-3</v>
      </c>
      <c r="L53" s="187">
        <v>2.0859579589614851E-3</v>
      </c>
      <c r="M53" s="187">
        <v>2.4174122265014832E-3</v>
      </c>
      <c r="N53" s="187">
        <v>3.7176299070222725E-3</v>
      </c>
      <c r="O53" s="187">
        <v>2.2719506260670337E-3</v>
      </c>
      <c r="P53" s="187">
        <v>2.4861809667710288E-3</v>
      </c>
      <c r="Q53" s="187">
        <v>9.7751467878662724E-4</v>
      </c>
      <c r="R53" s="187">
        <v>3.4979408582026176E-3</v>
      </c>
      <c r="S53" s="187">
        <v>2.4459581604106507E-3</v>
      </c>
      <c r="T53" s="187">
        <v>5.0391780751306084E-3</v>
      </c>
      <c r="U53" s="187">
        <v>3.0474866483109621E-3</v>
      </c>
      <c r="V53" s="187">
        <v>2.9133466378544232E-3</v>
      </c>
      <c r="W53" s="187">
        <v>3.8276391320104584E-3</v>
      </c>
      <c r="X53" s="187">
        <v>1.4137027132883364E-3</v>
      </c>
      <c r="Y53" s="187">
        <v>1.9344527775506542E-3</v>
      </c>
      <c r="Z53" s="187">
        <v>2.9140192667466594E-3</v>
      </c>
      <c r="AA53" s="187">
        <v>5.5902287777818624E-4</v>
      </c>
      <c r="AB53" s="187">
        <v>2.2873551664921729E-3</v>
      </c>
      <c r="AC53" s="187">
        <v>0</v>
      </c>
      <c r="AD53" s="187">
        <v>0</v>
      </c>
      <c r="AE53" s="187">
        <v>3.6619708291453132E-3</v>
      </c>
      <c r="AF53" s="187">
        <v>0</v>
      </c>
      <c r="AG53" s="187">
        <v>6.7681571529545827E-4</v>
      </c>
      <c r="AH53" s="187">
        <v>0</v>
      </c>
      <c r="AI53" s="187">
        <v>3.8104255812474895E-3</v>
      </c>
      <c r="AJ53" s="187">
        <v>1.9172614693193076E-3</v>
      </c>
      <c r="AK53" s="187">
        <v>3.5646624311934244E-3</v>
      </c>
      <c r="AL53" s="187">
        <v>1.0308174873034806E-3</v>
      </c>
      <c r="AM53" s="187">
        <v>2.4117950937170866E-3</v>
      </c>
      <c r="AN53" s="187">
        <v>4.5903932626070471E-3</v>
      </c>
      <c r="AO53" s="187">
        <v>5.2664935070490587E-3</v>
      </c>
      <c r="AP53" s="187">
        <v>3.0412625413083565E-3</v>
      </c>
      <c r="AQ53" s="187">
        <v>2.6288774793683722E-3</v>
      </c>
      <c r="AR53" s="187">
        <v>2.8845731036498856E-3</v>
      </c>
      <c r="AS53" s="187">
        <v>4.9937024239220754E-3</v>
      </c>
      <c r="AT53" s="187">
        <v>3.0521184544033972E-3</v>
      </c>
      <c r="AU53" s="187">
        <v>2.2114529085576844E-3</v>
      </c>
      <c r="AV53" s="187">
        <v>1.8985838412631212E-2</v>
      </c>
      <c r="AW53" s="187">
        <v>1.0062418886671603E-2</v>
      </c>
      <c r="AX53" s="187">
        <v>1.022501081045317</v>
      </c>
      <c r="AY53" s="187">
        <v>1.248376813404245E-2</v>
      </c>
      <c r="AZ53" s="187">
        <v>8.3223764203052726E-3</v>
      </c>
      <c r="BA53" s="187">
        <v>6.4130214104032466E-3</v>
      </c>
      <c r="BB53" s="187">
        <v>1.9775949868839158E-2</v>
      </c>
      <c r="BC53" s="187">
        <v>2.5135281102398291E-3</v>
      </c>
      <c r="BD53" s="187">
        <v>2.2479397895998022E-3</v>
      </c>
      <c r="BE53" s="187">
        <v>9.7523372944315727E-3</v>
      </c>
      <c r="BF53" s="187">
        <v>5.8566336318771877E-3</v>
      </c>
      <c r="BG53" s="187">
        <v>1.3512217197477028E-2</v>
      </c>
      <c r="BH53" s="187">
        <v>5.8655004923018677E-3</v>
      </c>
      <c r="BI53" s="187">
        <v>9.1456834812351367E-3</v>
      </c>
      <c r="BJ53" s="187">
        <v>8.1940253703319411E-3</v>
      </c>
      <c r="BK53" s="187">
        <v>6.123759888301882E-3</v>
      </c>
      <c r="BL53" s="187">
        <v>1.5276794518760115E-2</v>
      </c>
      <c r="BM53" s="187">
        <v>3.4972530622447832E-3</v>
      </c>
      <c r="BN53" s="187">
        <v>1.9484674472847664E-2</v>
      </c>
      <c r="BO53" s="188">
        <v>1.3271312296593247</v>
      </c>
      <c r="BP53" s="149"/>
      <c r="BQ53" s="149"/>
      <c r="BR53" s="149"/>
      <c r="BS53" s="149"/>
      <c r="BT53" s="151"/>
      <c r="BU53" s="149"/>
      <c r="BV53" s="149"/>
      <c r="BW53" s="149"/>
      <c r="BX53" s="149"/>
      <c r="BY53" s="149"/>
      <c r="BZ53" s="149"/>
      <c r="CA53" s="149"/>
      <c r="CB53" s="149"/>
      <c r="CC53" s="149"/>
      <c r="CD53" s="149"/>
      <c r="CE53" s="149"/>
      <c r="CF53" s="149"/>
      <c r="CG53" s="149"/>
      <c r="CH53" s="151"/>
      <c r="CI53" s="149"/>
      <c r="CJ53" s="149"/>
      <c r="CK53" s="149"/>
      <c r="CL53" s="149"/>
      <c r="CM53" s="149"/>
      <c r="CN53" s="149"/>
      <c r="CO53" s="149"/>
      <c r="CP53" s="151"/>
      <c r="CQ53" s="149"/>
      <c r="CR53" s="151"/>
    </row>
    <row r="54" spans="1:96" s="138" customFormat="1" ht="10.9" customHeight="1" x14ac:dyDescent="0.2">
      <c r="A54" s="175" t="s">
        <v>284</v>
      </c>
      <c r="B54" s="186" t="s">
        <v>507</v>
      </c>
      <c r="C54" s="187">
        <v>1.8201857339638923E-2</v>
      </c>
      <c r="D54" s="187">
        <v>2.284485330936618E-2</v>
      </c>
      <c r="E54" s="187">
        <v>4.6706900685908631E-2</v>
      </c>
      <c r="F54" s="187">
        <v>1.6017654703625549E-2</v>
      </c>
      <c r="G54" s="187">
        <v>4.0305087532897299E-2</v>
      </c>
      <c r="H54" s="187">
        <v>1.7824716585708392E-2</v>
      </c>
      <c r="I54" s="187">
        <v>1.6758215214223236E-2</v>
      </c>
      <c r="J54" s="187">
        <v>2.2188193229685255E-2</v>
      </c>
      <c r="K54" s="187">
        <v>4.2121948349928419E-2</v>
      </c>
      <c r="L54" s="187">
        <v>2.9515542405716015E-2</v>
      </c>
      <c r="M54" s="187">
        <v>4.832610624718351E-2</v>
      </c>
      <c r="N54" s="187">
        <v>2.887459075386415E-2</v>
      </c>
      <c r="O54" s="187">
        <v>1.7178061751832292E-2</v>
      </c>
      <c r="P54" s="187">
        <v>5.1012838011569805E-2</v>
      </c>
      <c r="Q54" s="187">
        <v>1.4940161678637653E-2</v>
      </c>
      <c r="R54" s="187">
        <v>1.5142207453198825E-2</v>
      </c>
      <c r="S54" s="187">
        <v>4.8127234724343576E-2</v>
      </c>
      <c r="T54" s="187">
        <v>2.9032449139287632E-2</v>
      </c>
      <c r="U54" s="187">
        <v>3.7623809890641478E-2</v>
      </c>
      <c r="V54" s="187">
        <v>3.6638781994798912E-2</v>
      </c>
      <c r="W54" s="187">
        <v>2.0519466902673467E-2</v>
      </c>
      <c r="X54" s="187">
        <v>2.1351628882814066E-2</v>
      </c>
      <c r="Y54" s="187">
        <v>2.5658826724949287E-2</v>
      </c>
      <c r="Z54" s="187">
        <v>2.2491673503785777E-2</v>
      </c>
      <c r="AA54" s="187">
        <v>1.9156191597307189E-2</v>
      </c>
      <c r="AB54" s="187">
        <v>1.5975789800404452E-2</v>
      </c>
      <c r="AC54" s="187">
        <v>0</v>
      </c>
      <c r="AD54" s="187">
        <v>0</v>
      </c>
      <c r="AE54" s="187">
        <v>4.707387104625247E-2</v>
      </c>
      <c r="AF54" s="187">
        <v>0</v>
      </c>
      <c r="AG54" s="187">
        <v>5.892505999759161E-3</v>
      </c>
      <c r="AH54" s="187">
        <v>0</v>
      </c>
      <c r="AI54" s="187">
        <v>1.7310065324418838E-2</v>
      </c>
      <c r="AJ54" s="187">
        <v>1.2937059618942631E-2</v>
      </c>
      <c r="AK54" s="187">
        <v>1.9105932651928476E-2</v>
      </c>
      <c r="AL54" s="187">
        <v>1.0242874114669964E-2</v>
      </c>
      <c r="AM54" s="187">
        <v>2.0899093142373985E-2</v>
      </c>
      <c r="AN54" s="187">
        <v>0.33442893572603677</v>
      </c>
      <c r="AO54" s="187">
        <v>3.0368316222291029E-2</v>
      </c>
      <c r="AP54" s="187">
        <v>2.8114701875462299E-2</v>
      </c>
      <c r="AQ54" s="187">
        <v>2.863117426035261E-2</v>
      </c>
      <c r="AR54" s="187">
        <v>3.3880018858185007E-2</v>
      </c>
      <c r="AS54" s="187">
        <v>1.1511877334906608E-2</v>
      </c>
      <c r="AT54" s="187">
        <v>2.068209680056951E-2</v>
      </c>
      <c r="AU54" s="187">
        <v>2.9452555630578144E-2</v>
      </c>
      <c r="AV54" s="187">
        <v>1.5456360192013413E-2</v>
      </c>
      <c r="AW54" s="187">
        <v>1.8042205916970658E-2</v>
      </c>
      <c r="AX54" s="187">
        <v>2.4480798692219983E-3</v>
      </c>
      <c r="AY54" s="187">
        <v>1.1111827784232198</v>
      </c>
      <c r="AZ54" s="187">
        <v>7.8899929051838694E-2</v>
      </c>
      <c r="BA54" s="187">
        <v>1.0734014407867632E-2</v>
      </c>
      <c r="BB54" s="187">
        <v>2.4605695868567281E-2</v>
      </c>
      <c r="BC54" s="187">
        <v>1.7753113040081221E-2</v>
      </c>
      <c r="BD54" s="187">
        <v>1.8204036155357258E-2</v>
      </c>
      <c r="BE54" s="187">
        <v>1.0593312094531175E-2</v>
      </c>
      <c r="BF54" s="187">
        <v>6.3417480972034566E-3</v>
      </c>
      <c r="BG54" s="187">
        <v>2.4624926543417074E-2</v>
      </c>
      <c r="BH54" s="187">
        <v>1.1604841257311918E-2</v>
      </c>
      <c r="BI54" s="187">
        <v>3.4246515634029626E-2</v>
      </c>
      <c r="BJ54" s="187">
        <v>2.4339188662731541E-2</v>
      </c>
      <c r="BK54" s="187">
        <v>1.2950564435046786E-2</v>
      </c>
      <c r="BL54" s="187">
        <v>1.6439265270877811E-2</v>
      </c>
      <c r="BM54" s="187">
        <v>5.1100744203962538E-2</v>
      </c>
      <c r="BN54" s="187">
        <v>7.4347422179344771E-2</v>
      </c>
      <c r="BO54" s="188">
        <v>2.9389806083243122</v>
      </c>
      <c r="BP54" s="149"/>
      <c r="BQ54" s="149"/>
      <c r="BR54" s="149"/>
      <c r="BS54" s="149"/>
      <c r="BT54" s="151"/>
      <c r="BU54" s="149"/>
      <c r="BV54" s="149"/>
      <c r="BW54" s="149"/>
      <c r="BX54" s="149"/>
      <c r="BY54" s="149"/>
      <c r="BZ54" s="149"/>
      <c r="CA54" s="149"/>
      <c r="CB54" s="149"/>
      <c r="CC54" s="149"/>
      <c r="CD54" s="149"/>
      <c r="CE54" s="149"/>
      <c r="CF54" s="149"/>
      <c r="CG54" s="149"/>
      <c r="CH54" s="151"/>
      <c r="CI54" s="149"/>
      <c r="CJ54" s="149"/>
      <c r="CK54" s="149"/>
      <c r="CL54" s="149"/>
      <c r="CM54" s="149"/>
      <c r="CN54" s="149"/>
      <c r="CO54" s="149"/>
      <c r="CP54" s="151"/>
      <c r="CQ54" s="149"/>
      <c r="CR54" s="151"/>
    </row>
    <row r="55" spans="1:96" s="138" customFormat="1" ht="10.9" customHeight="1" x14ac:dyDescent="0.2">
      <c r="A55" s="193" t="s">
        <v>285</v>
      </c>
      <c r="B55" s="194" t="s">
        <v>508</v>
      </c>
      <c r="C55" s="195">
        <v>6.00057199080285E-5</v>
      </c>
      <c r="D55" s="195">
        <v>9.7452373377738193E-5</v>
      </c>
      <c r="E55" s="195">
        <v>7.5328502057888245E-5</v>
      </c>
      <c r="F55" s="195">
        <v>1.3023626494410465E-4</v>
      </c>
      <c r="G55" s="195">
        <v>9.1229381860086781E-5</v>
      </c>
      <c r="H55" s="195">
        <v>1.0314561724512299E-4</v>
      </c>
      <c r="I55" s="195">
        <v>5.9866146674657076E-4</v>
      </c>
      <c r="J55" s="195">
        <v>2.2508601802643675E-4</v>
      </c>
      <c r="K55" s="195">
        <v>8.3980895160212684E-5</v>
      </c>
      <c r="L55" s="195">
        <v>6.5117165391988293E-5</v>
      </c>
      <c r="M55" s="195">
        <v>2.5302185777125758E-5</v>
      </c>
      <c r="N55" s="195">
        <v>7.7593910524227834E-5</v>
      </c>
      <c r="O55" s="195">
        <v>6.6096316014444022E-5</v>
      </c>
      <c r="P55" s="195">
        <v>6.1458527143182343E-5</v>
      </c>
      <c r="Q55" s="195">
        <v>4.6658231167651969E-5</v>
      </c>
      <c r="R55" s="195">
        <v>5.7561894330471665E-5</v>
      </c>
      <c r="S55" s="195">
        <v>8.02143413131917E-5</v>
      </c>
      <c r="T55" s="195">
        <v>6.646356461249069E-5</v>
      </c>
      <c r="U55" s="195">
        <v>1.1145340339833051E-4</v>
      </c>
      <c r="V55" s="195">
        <v>1.1033046118447267E-4</v>
      </c>
      <c r="W55" s="195">
        <v>1.1631993954638948E-4</v>
      </c>
      <c r="X55" s="195">
        <v>3.7392395594278334E-5</v>
      </c>
      <c r="Y55" s="195">
        <v>5.3181457675727257E-5</v>
      </c>
      <c r="Z55" s="195">
        <v>1.4418902798467079E-4</v>
      </c>
      <c r="AA55" s="195">
        <v>2.1855885604844409E-5</v>
      </c>
      <c r="AB55" s="195">
        <v>6.811436774019129E-5</v>
      </c>
      <c r="AC55" s="195">
        <v>0</v>
      </c>
      <c r="AD55" s="195">
        <v>0</v>
      </c>
      <c r="AE55" s="195">
        <v>8.7983983986008357E-5</v>
      </c>
      <c r="AF55" s="195">
        <v>0</v>
      </c>
      <c r="AG55" s="195">
        <v>1.6438743066399085E-5</v>
      </c>
      <c r="AH55" s="195">
        <v>0</v>
      </c>
      <c r="AI55" s="195">
        <v>7.2308238903645401E-5</v>
      </c>
      <c r="AJ55" s="195">
        <v>5.9447348174646647E-5</v>
      </c>
      <c r="AK55" s="195">
        <v>3.4239199584327156E-5</v>
      </c>
      <c r="AL55" s="195">
        <v>5.5052089258200644E-5</v>
      </c>
      <c r="AM55" s="195">
        <v>7.7285502803389625E-5</v>
      </c>
      <c r="AN55" s="195">
        <v>3.2937580386849263E-4</v>
      </c>
      <c r="AO55" s="195">
        <v>1.2083472233154998E-4</v>
      </c>
      <c r="AP55" s="195">
        <v>3.5685474343794509E-4</v>
      </c>
      <c r="AQ55" s="195">
        <v>1.8851549098528235E-4</v>
      </c>
      <c r="AR55" s="195">
        <v>1.8103083726916992E-4</v>
      </c>
      <c r="AS55" s="195">
        <v>6.2227787096756279E-4</v>
      </c>
      <c r="AT55" s="195">
        <v>4.0413825464616034E-4</v>
      </c>
      <c r="AU55" s="195">
        <v>2.0764559295662478E-4</v>
      </c>
      <c r="AV55" s="195">
        <v>4.0713332881159813E-4</v>
      </c>
      <c r="AW55" s="195">
        <v>1.8843639553168749E-3</v>
      </c>
      <c r="AX55" s="195">
        <v>2.0465396288425755E-4</v>
      </c>
      <c r="AY55" s="195">
        <v>2.2694228267428212E-4</v>
      </c>
      <c r="AZ55" s="195">
        <v>1.0000269899770615</v>
      </c>
      <c r="BA55" s="195">
        <v>2.0228050899107116E-3</v>
      </c>
      <c r="BB55" s="195">
        <v>4.4595150853458926E-4</v>
      </c>
      <c r="BC55" s="195">
        <v>1.3443039900889985E-3</v>
      </c>
      <c r="BD55" s="195">
        <v>4.2136991908595708E-4</v>
      </c>
      <c r="BE55" s="195">
        <v>2.3504590006169783E-4</v>
      </c>
      <c r="BF55" s="195">
        <v>3.1970145129039598E-4</v>
      </c>
      <c r="BG55" s="195">
        <v>1.0373264824265146E-3</v>
      </c>
      <c r="BH55" s="195">
        <v>2.7247383939439537E-4</v>
      </c>
      <c r="BI55" s="195">
        <v>3.51428948175552E-4</v>
      </c>
      <c r="BJ55" s="195">
        <v>3.4502778493379399E-4</v>
      </c>
      <c r="BK55" s="195">
        <v>2.3970569297095367E-4</v>
      </c>
      <c r="BL55" s="195">
        <v>5.0007873236459415E-4</v>
      </c>
      <c r="BM55" s="195">
        <v>8.6554243056900126E-5</v>
      </c>
      <c r="BN55" s="195">
        <v>4.2659165985815421E-4</v>
      </c>
      <c r="BO55" s="196">
        <v>1.0162863064854712</v>
      </c>
      <c r="BP55" s="149"/>
      <c r="BQ55" s="149"/>
      <c r="BR55" s="149"/>
      <c r="BS55" s="149"/>
      <c r="BT55" s="151"/>
      <c r="BU55" s="149"/>
      <c r="BV55" s="149"/>
      <c r="BW55" s="149"/>
      <c r="BX55" s="149"/>
      <c r="BY55" s="149"/>
      <c r="BZ55" s="149"/>
      <c r="CA55" s="149"/>
      <c r="CB55" s="149"/>
      <c r="CC55" s="149"/>
      <c r="CD55" s="149"/>
      <c r="CE55" s="149"/>
      <c r="CF55" s="149"/>
      <c r="CG55" s="149"/>
      <c r="CH55" s="151"/>
      <c r="CI55" s="149"/>
      <c r="CJ55" s="149"/>
      <c r="CK55" s="149"/>
      <c r="CL55" s="149"/>
      <c r="CM55" s="149"/>
      <c r="CN55" s="149"/>
      <c r="CO55" s="149"/>
      <c r="CP55" s="151"/>
      <c r="CQ55" s="149"/>
      <c r="CR55" s="151"/>
    </row>
    <row r="56" spans="1:96" s="138" customFormat="1" ht="10.9" customHeight="1" x14ac:dyDescent="0.2">
      <c r="A56" s="175" t="s">
        <v>286</v>
      </c>
      <c r="B56" s="186" t="s">
        <v>509</v>
      </c>
      <c r="C56" s="187">
        <v>4.7261035888007653E-4</v>
      </c>
      <c r="D56" s="187">
        <v>5.7672586326545352E-4</v>
      </c>
      <c r="E56" s="187">
        <v>3.4179486683517192E-4</v>
      </c>
      <c r="F56" s="187">
        <v>7.5323052646780796E-4</v>
      </c>
      <c r="G56" s="187">
        <v>3.6125192942323714E-4</v>
      </c>
      <c r="H56" s="187">
        <v>8.1863862681043451E-4</v>
      </c>
      <c r="I56" s="187">
        <v>2.9606782948191561E-3</v>
      </c>
      <c r="J56" s="187">
        <v>6.4926329083748915E-4</v>
      </c>
      <c r="K56" s="187">
        <v>4.6345123397238062E-4</v>
      </c>
      <c r="L56" s="187">
        <v>4.4754369679070294E-4</v>
      </c>
      <c r="M56" s="187">
        <v>1.9359021200157948E-4</v>
      </c>
      <c r="N56" s="187">
        <v>4.1565580566621085E-4</v>
      </c>
      <c r="O56" s="187">
        <v>2.7981251640932957E-4</v>
      </c>
      <c r="P56" s="187">
        <v>3.9011755008148605E-4</v>
      </c>
      <c r="Q56" s="187">
        <v>2.1445244628433543E-4</v>
      </c>
      <c r="R56" s="187">
        <v>4.8792106385643299E-4</v>
      </c>
      <c r="S56" s="187">
        <v>4.2309648360952978E-4</v>
      </c>
      <c r="T56" s="187">
        <v>5.6339945510555721E-4</v>
      </c>
      <c r="U56" s="187">
        <v>3.9042279549624567E-4</v>
      </c>
      <c r="V56" s="187">
        <v>4.5625138564418891E-4</v>
      </c>
      <c r="W56" s="187">
        <v>4.8606950942245604E-4</v>
      </c>
      <c r="X56" s="187">
        <v>2.2531052511052735E-4</v>
      </c>
      <c r="Y56" s="187">
        <v>2.1219323103744575E-4</v>
      </c>
      <c r="Z56" s="187">
        <v>1.2678889620710654E-3</v>
      </c>
      <c r="AA56" s="187">
        <v>1.084397835380451E-4</v>
      </c>
      <c r="AB56" s="187">
        <v>3.0249062208219965E-4</v>
      </c>
      <c r="AC56" s="187">
        <v>0</v>
      </c>
      <c r="AD56" s="187">
        <v>0</v>
      </c>
      <c r="AE56" s="187">
        <v>4.1242445322033745E-4</v>
      </c>
      <c r="AF56" s="187">
        <v>0</v>
      </c>
      <c r="AG56" s="187">
        <v>7.7081944081899709E-5</v>
      </c>
      <c r="AH56" s="187">
        <v>0</v>
      </c>
      <c r="AI56" s="187">
        <v>3.4642010807843548E-4</v>
      </c>
      <c r="AJ56" s="187">
        <v>3.5699094883354652E-4</v>
      </c>
      <c r="AK56" s="187">
        <v>2.5017634162896341E-4</v>
      </c>
      <c r="AL56" s="187">
        <v>2.635047301350631E-4</v>
      </c>
      <c r="AM56" s="187">
        <v>6.5117081183787564E-4</v>
      </c>
      <c r="AN56" s="187">
        <v>8.4054154286483294E-4</v>
      </c>
      <c r="AO56" s="187">
        <v>6.9114087067938745E-4</v>
      </c>
      <c r="AP56" s="187">
        <v>2.8506426212870496E-3</v>
      </c>
      <c r="AQ56" s="187">
        <v>1.4185340588151458E-3</v>
      </c>
      <c r="AR56" s="187">
        <v>1.3134400239010263E-3</v>
      </c>
      <c r="AS56" s="187">
        <v>5.1370398899090394E-4</v>
      </c>
      <c r="AT56" s="187">
        <v>8.6982808547310896E-4</v>
      </c>
      <c r="AU56" s="187">
        <v>1.0057205112200536E-3</v>
      </c>
      <c r="AV56" s="187">
        <v>2.7961139784017839E-3</v>
      </c>
      <c r="AW56" s="187">
        <v>2.7003616422606102E-3</v>
      </c>
      <c r="AX56" s="187">
        <v>6.5952743523737297E-4</v>
      </c>
      <c r="AY56" s="187">
        <v>1.2577630398572734E-3</v>
      </c>
      <c r="AZ56" s="187">
        <v>8.1725961631334257E-4</v>
      </c>
      <c r="BA56" s="187">
        <v>1.0321554429363837</v>
      </c>
      <c r="BB56" s="187">
        <v>3.3547885473602206E-3</v>
      </c>
      <c r="BC56" s="187">
        <v>2.4919209830970407E-3</v>
      </c>
      <c r="BD56" s="187">
        <v>6.5060447817927856E-4</v>
      </c>
      <c r="BE56" s="187">
        <v>8.1093560358796502E-4</v>
      </c>
      <c r="BF56" s="187">
        <v>6.6611647385425078E-4</v>
      </c>
      <c r="BG56" s="187">
        <v>3.300339080780779E-3</v>
      </c>
      <c r="BH56" s="187">
        <v>4.4413520056778965E-3</v>
      </c>
      <c r="BI56" s="187">
        <v>2.0079356856472653E-3</v>
      </c>
      <c r="BJ56" s="187">
        <v>2.7073621866871033E-3</v>
      </c>
      <c r="BK56" s="187">
        <v>1.1402400810706472E-3</v>
      </c>
      <c r="BL56" s="187">
        <v>2.1313551138616871E-3</v>
      </c>
      <c r="BM56" s="187">
        <v>4.9701084114603085E-4</v>
      </c>
      <c r="BN56" s="187">
        <v>1.058436887538779E-2</v>
      </c>
      <c r="BO56" s="188">
        <v>1.1012944206813582</v>
      </c>
      <c r="BP56" s="149"/>
      <c r="BQ56" s="149"/>
      <c r="BR56" s="149"/>
      <c r="BS56" s="149"/>
      <c r="BT56" s="151"/>
      <c r="BU56" s="149"/>
      <c r="BV56" s="149"/>
      <c r="BW56" s="149"/>
      <c r="BX56" s="149"/>
      <c r="BY56" s="149"/>
      <c r="BZ56" s="149"/>
      <c r="CA56" s="149"/>
      <c r="CB56" s="149"/>
      <c r="CC56" s="149"/>
      <c r="CD56" s="149"/>
      <c r="CE56" s="149"/>
      <c r="CF56" s="149"/>
      <c r="CG56" s="149"/>
      <c r="CH56" s="151"/>
      <c r="CI56" s="149"/>
      <c r="CJ56" s="149"/>
      <c r="CK56" s="149"/>
      <c r="CL56" s="149"/>
      <c r="CM56" s="149"/>
      <c r="CN56" s="149"/>
      <c r="CO56" s="149"/>
      <c r="CP56" s="151"/>
      <c r="CQ56" s="149"/>
      <c r="CR56" s="151"/>
    </row>
    <row r="57" spans="1:96" s="138" customFormat="1" ht="10.9" customHeight="1" x14ac:dyDescent="0.2">
      <c r="A57" s="175" t="s">
        <v>288</v>
      </c>
      <c r="B57" s="186" t="s">
        <v>510</v>
      </c>
      <c r="C57" s="187">
        <v>1.8880174783339961E-4</v>
      </c>
      <c r="D57" s="187">
        <v>1.7376213750899504E-4</v>
      </c>
      <c r="E57" s="187">
        <v>1.6613324359204175E-4</v>
      </c>
      <c r="F57" s="187">
        <v>3.4446640775039956E-4</v>
      </c>
      <c r="G57" s="187">
        <v>1.1386749444151106E-4</v>
      </c>
      <c r="H57" s="187">
        <v>1.5364661221712841E-4</v>
      </c>
      <c r="I57" s="187">
        <v>2.273892040357667E-4</v>
      </c>
      <c r="J57" s="187">
        <v>2.8742888418712911E-4</v>
      </c>
      <c r="K57" s="187">
        <v>2.3923215434305773E-4</v>
      </c>
      <c r="L57" s="187">
        <v>1.6479009482946836E-4</v>
      </c>
      <c r="M57" s="187">
        <v>7.1705197899436332E-5</v>
      </c>
      <c r="N57" s="187">
        <v>2.3776219059301777E-4</v>
      </c>
      <c r="O57" s="187">
        <v>1.8914776512916968E-4</v>
      </c>
      <c r="P57" s="187">
        <v>1.8799010326181402E-4</v>
      </c>
      <c r="Q57" s="187">
        <v>2.2729240279591569E-4</v>
      </c>
      <c r="R57" s="187">
        <v>2.636743478789195E-4</v>
      </c>
      <c r="S57" s="187">
        <v>2.0080477944224464E-4</v>
      </c>
      <c r="T57" s="187">
        <v>3.7069231082553284E-4</v>
      </c>
      <c r="U57" s="187">
        <v>2.9766946539003849E-4</v>
      </c>
      <c r="V57" s="187">
        <v>2.823826750854466E-4</v>
      </c>
      <c r="W57" s="187">
        <v>3.0388197892337968E-4</v>
      </c>
      <c r="X57" s="187">
        <v>4.3632548059125185E-4</v>
      </c>
      <c r="Y57" s="187">
        <v>1.3973217593501281E-4</v>
      </c>
      <c r="Z57" s="187">
        <v>3.8107186484791352E-4</v>
      </c>
      <c r="AA57" s="187">
        <v>2.0592604426559437E-5</v>
      </c>
      <c r="AB57" s="187">
        <v>1.9501975762200707E-4</v>
      </c>
      <c r="AC57" s="187">
        <v>0</v>
      </c>
      <c r="AD57" s="187">
        <v>0</v>
      </c>
      <c r="AE57" s="187">
        <v>2.01334775286561E-4</v>
      </c>
      <c r="AF57" s="187">
        <v>0</v>
      </c>
      <c r="AG57" s="187">
        <v>7.5618938145519419E-5</v>
      </c>
      <c r="AH57" s="187">
        <v>0</v>
      </c>
      <c r="AI57" s="187">
        <v>2.0172328964707377E-4</v>
      </c>
      <c r="AJ57" s="187">
        <v>2.8895532883741398E-4</v>
      </c>
      <c r="AK57" s="187">
        <v>5.7302729591349926E-4</v>
      </c>
      <c r="AL57" s="187">
        <v>1.4567008248372328E-4</v>
      </c>
      <c r="AM57" s="187">
        <v>3.2403395832980564E-4</v>
      </c>
      <c r="AN57" s="187">
        <v>2.8723114908013587E-4</v>
      </c>
      <c r="AO57" s="187">
        <v>2.65525255761276E-4</v>
      </c>
      <c r="AP57" s="187">
        <v>2.398139302512746E-4</v>
      </c>
      <c r="AQ57" s="187">
        <v>3.1415885865909227E-4</v>
      </c>
      <c r="AR57" s="187">
        <v>2.8970670326490528E-4</v>
      </c>
      <c r="AS57" s="187">
        <v>4.3042313781194744E-4</v>
      </c>
      <c r="AT57" s="187">
        <v>1.3079076997241795E-3</v>
      </c>
      <c r="AU57" s="187">
        <v>2.8143505593835228E-4</v>
      </c>
      <c r="AV57" s="187">
        <v>7.9683237025672093E-4</v>
      </c>
      <c r="AW57" s="187">
        <v>1.22424751563915E-3</v>
      </c>
      <c r="AX57" s="187">
        <v>1.634253592089517E-4</v>
      </c>
      <c r="AY57" s="187">
        <v>3.598585408033361E-4</v>
      </c>
      <c r="AZ57" s="187">
        <v>4.5880140968054535E-4</v>
      </c>
      <c r="BA57" s="187">
        <v>2.3180441652887814E-3</v>
      </c>
      <c r="BB57" s="187">
        <v>1.0020418238681965</v>
      </c>
      <c r="BC57" s="187">
        <v>5.7752389593582936E-4</v>
      </c>
      <c r="BD57" s="187">
        <v>4.531103910640588E-4</v>
      </c>
      <c r="BE57" s="187">
        <v>4.1501210294081568E-4</v>
      </c>
      <c r="BF57" s="187">
        <v>1.9180573719307928E-4</v>
      </c>
      <c r="BG57" s="187">
        <v>1.8552200349524703E-3</v>
      </c>
      <c r="BH57" s="187">
        <v>9.7848643133238602E-4</v>
      </c>
      <c r="BI57" s="187">
        <v>5.9082272332295932E-4</v>
      </c>
      <c r="BJ57" s="187">
        <v>2.8616961144002612E-4</v>
      </c>
      <c r="BK57" s="187">
        <v>9.5773912966492397E-4</v>
      </c>
      <c r="BL57" s="187">
        <v>4.4025172594695214E-4</v>
      </c>
      <c r="BM57" s="187">
        <v>1.8815379821165374E-4</v>
      </c>
      <c r="BN57" s="187">
        <v>9.9438361958010223E-4</v>
      </c>
      <c r="BO57" s="188">
        <v>1.0263835409711803</v>
      </c>
      <c r="BP57" s="149"/>
      <c r="BQ57" s="149"/>
      <c r="BR57" s="149"/>
      <c r="BS57" s="149"/>
      <c r="BT57" s="151"/>
      <c r="BU57" s="149"/>
      <c r="BV57" s="149"/>
      <c r="BW57" s="149"/>
      <c r="BX57" s="149"/>
      <c r="BY57" s="149"/>
      <c r="BZ57" s="149"/>
      <c r="CA57" s="149"/>
      <c r="CB57" s="149"/>
      <c r="CC57" s="149"/>
      <c r="CD57" s="149"/>
      <c r="CE57" s="149"/>
      <c r="CF57" s="149"/>
      <c r="CG57" s="149"/>
      <c r="CH57" s="151"/>
      <c r="CI57" s="149"/>
      <c r="CJ57" s="149"/>
      <c r="CK57" s="149"/>
      <c r="CL57" s="149"/>
      <c r="CM57" s="149"/>
      <c r="CN57" s="149"/>
      <c r="CO57" s="149"/>
      <c r="CP57" s="151"/>
      <c r="CQ57" s="149"/>
      <c r="CR57" s="151"/>
    </row>
    <row r="58" spans="1:96" s="138" customFormat="1" ht="10.9" customHeight="1" x14ac:dyDescent="0.2">
      <c r="A58" s="175" t="s">
        <v>289</v>
      </c>
      <c r="B58" s="186" t="s">
        <v>511</v>
      </c>
      <c r="C58" s="187">
        <v>2.6371267154688899E-4</v>
      </c>
      <c r="D58" s="187">
        <v>7.6317365501694253E-5</v>
      </c>
      <c r="E58" s="187">
        <v>1.0210870763072996E-4</v>
      </c>
      <c r="F58" s="187">
        <v>5.6675912922812625E-5</v>
      </c>
      <c r="G58" s="187">
        <v>2.2369447310345699E-4</v>
      </c>
      <c r="H58" s="187">
        <v>3.5380623961150964E-4</v>
      </c>
      <c r="I58" s="187">
        <v>4.8554960863460614E-4</v>
      </c>
      <c r="J58" s="187">
        <v>9.3384341734154312E-4</v>
      </c>
      <c r="K58" s="187">
        <v>4.8646820867867795E-4</v>
      </c>
      <c r="L58" s="187">
        <v>2.5207922146338804E-4</v>
      </c>
      <c r="M58" s="187">
        <v>2.6693546980844599E-4</v>
      </c>
      <c r="N58" s="187">
        <v>1.00631354940744E-4</v>
      </c>
      <c r="O58" s="187">
        <v>1.9524189718809332E-4</v>
      </c>
      <c r="P58" s="187">
        <v>8.4992765523298711E-4</v>
      </c>
      <c r="Q58" s="187">
        <v>2.7172672505047015E-5</v>
      </c>
      <c r="R58" s="187">
        <v>1.6302758000612114E-4</v>
      </c>
      <c r="S58" s="187">
        <v>4.2417358097037355E-4</v>
      </c>
      <c r="T58" s="187">
        <v>1.5406335101256409E-4</v>
      </c>
      <c r="U58" s="187">
        <v>2.5219715487206825E-4</v>
      </c>
      <c r="V58" s="187">
        <v>2.1537656744592297E-4</v>
      </c>
      <c r="W58" s="187">
        <v>1.8155086563470372E-4</v>
      </c>
      <c r="X58" s="187">
        <v>4.0260954666521763E-5</v>
      </c>
      <c r="Y58" s="187">
        <v>6.5303138167546287E-5</v>
      </c>
      <c r="Z58" s="187">
        <v>2.4401064973451393E-4</v>
      </c>
      <c r="AA58" s="187">
        <v>1.9857186797637769E-5</v>
      </c>
      <c r="AB58" s="187">
        <v>1.4793707775792014E-4</v>
      </c>
      <c r="AC58" s="187">
        <v>0</v>
      </c>
      <c r="AD58" s="187">
        <v>0</v>
      </c>
      <c r="AE58" s="187">
        <v>3.2576200413363289E-4</v>
      </c>
      <c r="AF58" s="187">
        <v>0</v>
      </c>
      <c r="AG58" s="187">
        <v>1.2661154702436658E-4</v>
      </c>
      <c r="AH58" s="187">
        <v>0</v>
      </c>
      <c r="AI58" s="187">
        <v>1.5891083234586422E-4</v>
      </c>
      <c r="AJ58" s="187">
        <v>1.2423145818085806E-4</v>
      </c>
      <c r="AK58" s="187">
        <v>3.0687543095571132E-5</v>
      </c>
      <c r="AL58" s="187">
        <v>9.963339993223605E-5</v>
      </c>
      <c r="AM58" s="187">
        <v>2.3752450674681199E-4</v>
      </c>
      <c r="AN58" s="187">
        <v>2.2202070637732848E-4</v>
      </c>
      <c r="AO58" s="187">
        <v>9.6707330409049957E-4</v>
      </c>
      <c r="AP58" s="187">
        <v>1.9033075953639908E-4</v>
      </c>
      <c r="AQ58" s="187">
        <v>2.9663903287089108E-4</v>
      </c>
      <c r="AR58" s="187">
        <v>4.949638986965465E-4</v>
      </c>
      <c r="AS58" s="187">
        <v>3.2839358651151759E-4</v>
      </c>
      <c r="AT58" s="187">
        <v>4.029020311075921E-4</v>
      </c>
      <c r="AU58" s="187">
        <v>9.6525602260636313E-4</v>
      </c>
      <c r="AV58" s="187">
        <v>3.4815811974012661E-4</v>
      </c>
      <c r="AW58" s="187">
        <v>2.5639037219468447E-4</v>
      </c>
      <c r="AX58" s="187">
        <v>7.5624626023356234E-5</v>
      </c>
      <c r="AY58" s="187">
        <v>4.7448129292038441E-4</v>
      </c>
      <c r="AZ58" s="187">
        <v>8.9952052767530886E-5</v>
      </c>
      <c r="BA58" s="187">
        <v>1.7887282914122679E-4</v>
      </c>
      <c r="BB58" s="187">
        <v>9.0693485953061991E-5</v>
      </c>
      <c r="BC58" s="187">
        <v>1.000071632898522</v>
      </c>
      <c r="BD58" s="187">
        <v>3.9098330350694778E-4</v>
      </c>
      <c r="BE58" s="187">
        <v>1.391990739038985E-4</v>
      </c>
      <c r="BF58" s="187">
        <v>1.5147936321217243E-4</v>
      </c>
      <c r="BG58" s="187">
        <v>1.7866233687249309E-4</v>
      </c>
      <c r="BH58" s="187">
        <v>1.5250904853833465E-4</v>
      </c>
      <c r="BI58" s="187">
        <v>1.5918071962257209E-4</v>
      </c>
      <c r="BJ58" s="187">
        <v>1.6020975623637064E-4</v>
      </c>
      <c r="BK58" s="187">
        <v>1.2944372773486586E-4</v>
      </c>
      <c r="BL58" s="187">
        <v>2.5514571340259072E-4</v>
      </c>
      <c r="BM58" s="187">
        <v>1.4472351597179153E-4</v>
      </c>
      <c r="BN58" s="187">
        <v>0.1347156533107646</v>
      </c>
      <c r="BO58" s="188">
        <v>1.1497158591634618</v>
      </c>
      <c r="BP58" s="149"/>
      <c r="BQ58" s="149"/>
      <c r="BR58" s="149"/>
      <c r="BS58" s="149"/>
      <c r="BT58" s="151"/>
      <c r="BU58" s="149"/>
      <c r="BV58" s="149"/>
      <c r="BW58" s="149"/>
      <c r="BX58" s="149"/>
      <c r="BY58" s="149"/>
      <c r="BZ58" s="149"/>
      <c r="CA58" s="149"/>
      <c r="CB58" s="149"/>
      <c r="CC58" s="149"/>
      <c r="CD58" s="149"/>
      <c r="CE58" s="149"/>
      <c r="CF58" s="149"/>
      <c r="CG58" s="149"/>
      <c r="CH58" s="151"/>
      <c r="CI58" s="149"/>
      <c r="CJ58" s="149"/>
      <c r="CK58" s="149"/>
      <c r="CL58" s="149"/>
      <c r="CM58" s="149"/>
      <c r="CN58" s="149"/>
      <c r="CO58" s="149"/>
      <c r="CP58" s="151"/>
      <c r="CQ58" s="149"/>
      <c r="CR58" s="151"/>
    </row>
    <row r="59" spans="1:96" s="138" customFormat="1" ht="10.9" customHeight="1" x14ac:dyDescent="0.2">
      <c r="A59" s="175" t="s">
        <v>291</v>
      </c>
      <c r="B59" s="186" t="s">
        <v>512</v>
      </c>
      <c r="C59" s="187">
        <v>6.5260871393464556E-5</v>
      </c>
      <c r="D59" s="187">
        <v>7.1389595662112398E-5</v>
      </c>
      <c r="E59" s="187">
        <v>6.7894453027471545E-5</v>
      </c>
      <c r="F59" s="187">
        <v>2.6376156922064875E-4</v>
      </c>
      <c r="G59" s="187">
        <v>1.5395152575874645E-4</v>
      </c>
      <c r="H59" s="187">
        <v>3.2292395923908772E-5</v>
      </c>
      <c r="I59" s="187">
        <v>5.8442871044464889E-5</v>
      </c>
      <c r="J59" s="187">
        <v>1.6252554224028125E-4</v>
      </c>
      <c r="K59" s="187">
        <v>1.016658062646354E-4</v>
      </c>
      <c r="L59" s="187">
        <v>3.3751140445362849E-4</v>
      </c>
      <c r="M59" s="187">
        <v>6.517997057478758E-5</v>
      </c>
      <c r="N59" s="187">
        <v>2.6864312020144488E-4</v>
      </c>
      <c r="O59" s="187">
        <v>4.1706960644993312E-5</v>
      </c>
      <c r="P59" s="187">
        <v>1.9122934340128636E-4</v>
      </c>
      <c r="Q59" s="187">
        <v>2.9969786158261612E-5</v>
      </c>
      <c r="R59" s="187">
        <v>3.9967353511532268E-5</v>
      </c>
      <c r="S59" s="187">
        <v>1.5558698149126894E-4</v>
      </c>
      <c r="T59" s="187">
        <v>5.9336696189844911E-5</v>
      </c>
      <c r="U59" s="187">
        <v>2.1307815155254076E-4</v>
      </c>
      <c r="V59" s="187">
        <v>1.5163971805087033E-4</v>
      </c>
      <c r="W59" s="187">
        <v>5.1431704429572083E-5</v>
      </c>
      <c r="X59" s="187">
        <v>1.2968075696227635E-4</v>
      </c>
      <c r="Y59" s="187">
        <v>2.0794227120044201E-4</v>
      </c>
      <c r="Z59" s="187">
        <v>2.286629781234646E-4</v>
      </c>
      <c r="AA59" s="187">
        <v>1.3955179341956502E-5</v>
      </c>
      <c r="AB59" s="187">
        <v>1.9192794039420678E-4</v>
      </c>
      <c r="AC59" s="187">
        <v>0</v>
      </c>
      <c r="AD59" s="187">
        <v>0</v>
      </c>
      <c r="AE59" s="187">
        <v>1.9418705183252982E-4</v>
      </c>
      <c r="AF59" s="187">
        <v>0</v>
      </c>
      <c r="AG59" s="187">
        <v>1.1267083057427752E-5</v>
      </c>
      <c r="AH59" s="187">
        <v>0</v>
      </c>
      <c r="AI59" s="187">
        <v>5.0811754133673053E-4</v>
      </c>
      <c r="AJ59" s="187">
        <v>7.7564533257844237E-4</v>
      </c>
      <c r="AK59" s="187">
        <v>5.7500618428616932E-5</v>
      </c>
      <c r="AL59" s="187">
        <v>1.7284825480299031E-4</v>
      </c>
      <c r="AM59" s="187">
        <v>5.2081005227345553E-5</v>
      </c>
      <c r="AN59" s="187">
        <v>1.9471957978360089E-4</v>
      </c>
      <c r="AO59" s="187">
        <v>2.2930524489188752E-4</v>
      </c>
      <c r="AP59" s="187">
        <v>7.7529738473089166E-5</v>
      </c>
      <c r="AQ59" s="187">
        <v>1.7563183109586104E-4</v>
      </c>
      <c r="AR59" s="187">
        <v>1.9452012327423048E-4</v>
      </c>
      <c r="AS59" s="187">
        <v>4.2684471143410174E-4</v>
      </c>
      <c r="AT59" s="187">
        <v>2.0613249331412123E-4</v>
      </c>
      <c r="AU59" s="187">
        <v>1.7366894561672837E-4</v>
      </c>
      <c r="AV59" s="187">
        <v>2.8547280017028479E-4</v>
      </c>
      <c r="AW59" s="187">
        <v>2.7991993368465162E-4</v>
      </c>
      <c r="AX59" s="187">
        <v>3.341632666077616E-5</v>
      </c>
      <c r="AY59" s="187">
        <v>5.1085166233944359E-4</v>
      </c>
      <c r="AZ59" s="187">
        <v>2.4376456319046412E-4</v>
      </c>
      <c r="BA59" s="187">
        <v>3.8643127953188641E-3</v>
      </c>
      <c r="BB59" s="187">
        <v>3.3622261937997821E-3</v>
      </c>
      <c r="BC59" s="187">
        <v>1.9816339377081964E-4</v>
      </c>
      <c r="BD59" s="187">
        <v>1.0000424609214476</v>
      </c>
      <c r="BE59" s="187">
        <v>1.3422209602590826E-4</v>
      </c>
      <c r="BF59" s="187">
        <v>3.6078302286493826E-5</v>
      </c>
      <c r="BG59" s="187">
        <v>6.5769531171896642E-5</v>
      </c>
      <c r="BH59" s="187">
        <v>4.4597354985542932E-4</v>
      </c>
      <c r="BI59" s="187">
        <v>2.8577346649396148E-4</v>
      </c>
      <c r="BJ59" s="187">
        <v>4.7169050288915635E-4</v>
      </c>
      <c r="BK59" s="187">
        <v>2.5146317770756828E-4</v>
      </c>
      <c r="BL59" s="187">
        <v>5.7354066343082936E-4</v>
      </c>
      <c r="BM59" s="187">
        <v>1.0472889207879909E-4</v>
      </c>
      <c r="BN59" s="187">
        <v>2.8107674547044162E-4</v>
      </c>
      <c r="BO59" s="188">
        <v>1.0182755400201591</v>
      </c>
      <c r="BP59" s="149"/>
      <c r="BQ59" s="149"/>
      <c r="BR59" s="149"/>
      <c r="BS59" s="149"/>
      <c r="BT59" s="151"/>
      <c r="BU59" s="149"/>
      <c r="BV59" s="149"/>
      <c r="BW59" s="149"/>
      <c r="BX59" s="149"/>
      <c r="BY59" s="149"/>
      <c r="BZ59" s="149"/>
      <c r="CA59" s="149"/>
      <c r="CB59" s="149"/>
      <c r="CC59" s="149"/>
      <c r="CD59" s="149"/>
      <c r="CE59" s="149"/>
      <c r="CF59" s="149"/>
      <c r="CG59" s="149"/>
      <c r="CH59" s="151"/>
      <c r="CI59" s="149"/>
      <c r="CJ59" s="149"/>
      <c r="CK59" s="149"/>
      <c r="CL59" s="149"/>
      <c r="CM59" s="149"/>
      <c r="CN59" s="149"/>
      <c r="CO59" s="149"/>
      <c r="CP59" s="151"/>
      <c r="CQ59" s="149"/>
      <c r="CR59" s="151"/>
    </row>
    <row r="60" spans="1:96" s="138" customFormat="1" ht="10.9" customHeight="1" x14ac:dyDescent="0.2">
      <c r="A60" s="175" t="s">
        <v>292</v>
      </c>
      <c r="B60" s="186" t="s">
        <v>513</v>
      </c>
      <c r="C60" s="187">
        <v>1.9288179011212603E-4</v>
      </c>
      <c r="D60" s="187">
        <v>1.201862579809109E-4</v>
      </c>
      <c r="E60" s="187">
        <v>1.5985562480351194E-4</v>
      </c>
      <c r="F60" s="187">
        <v>1.8941192917281435E-3</v>
      </c>
      <c r="G60" s="187">
        <v>4.3603739860067691E-5</v>
      </c>
      <c r="H60" s="187">
        <v>2.4301132168927498E-5</v>
      </c>
      <c r="I60" s="187">
        <v>3.0260427280002841E-5</v>
      </c>
      <c r="J60" s="187">
        <v>4.0490503115996842E-5</v>
      </c>
      <c r="K60" s="187">
        <v>1.0352161337526977E-4</v>
      </c>
      <c r="L60" s="187">
        <v>3.3653101165932996E-5</v>
      </c>
      <c r="M60" s="187">
        <v>5.3026870848348752E-5</v>
      </c>
      <c r="N60" s="187">
        <v>3.4807070434241346E-5</v>
      </c>
      <c r="O60" s="187">
        <v>2.2496281006952011E-5</v>
      </c>
      <c r="P60" s="187">
        <v>6.5429545395123649E-5</v>
      </c>
      <c r="Q60" s="187">
        <v>1.8626593869457734E-5</v>
      </c>
      <c r="R60" s="187">
        <v>2.1266499442260802E-5</v>
      </c>
      <c r="S60" s="187">
        <v>5.4102078655920303E-5</v>
      </c>
      <c r="T60" s="187">
        <v>3.3416339729056376E-5</v>
      </c>
      <c r="U60" s="187">
        <v>4.2786248692961075E-5</v>
      </c>
      <c r="V60" s="187">
        <v>4.0801897037670731E-5</v>
      </c>
      <c r="W60" s="187">
        <v>2.5047897253488992E-5</v>
      </c>
      <c r="X60" s="187">
        <v>2.3388306601847921E-5</v>
      </c>
      <c r="Y60" s="187">
        <v>2.6914525016639047E-5</v>
      </c>
      <c r="Z60" s="187">
        <v>2.8901409380904766E-5</v>
      </c>
      <c r="AA60" s="187">
        <v>1.8820863908728981E-5</v>
      </c>
      <c r="AB60" s="187">
        <v>2.0246777794112657E-5</v>
      </c>
      <c r="AC60" s="187">
        <v>0</v>
      </c>
      <c r="AD60" s="187">
        <v>0</v>
      </c>
      <c r="AE60" s="187">
        <v>5.2009697369309512E-5</v>
      </c>
      <c r="AF60" s="187">
        <v>0</v>
      </c>
      <c r="AG60" s="187">
        <v>8.4969356130767931E-6</v>
      </c>
      <c r="AH60" s="187">
        <v>0</v>
      </c>
      <c r="AI60" s="187">
        <v>2.1284864807612645E-5</v>
      </c>
      <c r="AJ60" s="187">
        <v>1.665156346077598E-5</v>
      </c>
      <c r="AK60" s="187">
        <v>2.1035460835948324E-5</v>
      </c>
      <c r="AL60" s="187">
        <v>1.3185605280725687E-5</v>
      </c>
      <c r="AM60" s="187">
        <v>2.7951810575024576E-5</v>
      </c>
      <c r="AN60" s="187">
        <v>3.210757568985197E-4</v>
      </c>
      <c r="AO60" s="187">
        <v>4.8061062596560266E-5</v>
      </c>
      <c r="AP60" s="187">
        <v>3.540483301426659E-5</v>
      </c>
      <c r="AQ60" s="187">
        <v>4.0251708661795361E-5</v>
      </c>
      <c r="AR60" s="187">
        <v>4.5530807772197776E-5</v>
      </c>
      <c r="AS60" s="187">
        <v>2.1422468577488235E-5</v>
      </c>
      <c r="AT60" s="187">
        <v>1.7927282313773353E-4</v>
      </c>
      <c r="AU60" s="187">
        <v>4.8124633336062599E-5</v>
      </c>
      <c r="AV60" s="187">
        <v>4.7005685005488911E-5</v>
      </c>
      <c r="AW60" s="187">
        <v>1.1866540392767388E-4</v>
      </c>
      <c r="AX60" s="187">
        <v>1.7541515356016573E-5</v>
      </c>
      <c r="AY60" s="187">
        <v>1.0450222345969409E-3</v>
      </c>
      <c r="AZ60" s="187">
        <v>7.6471434572432219E-5</v>
      </c>
      <c r="BA60" s="187">
        <v>7.9753676914518803E-4</v>
      </c>
      <c r="BB60" s="187">
        <v>1.319007979165419E-4</v>
      </c>
      <c r="BC60" s="187">
        <v>4.3421918722245154E-5</v>
      </c>
      <c r="BD60" s="187">
        <v>4.2208779480413592E-5</v>
      </c>
      <c r="BE60" s="187">
        <v>1.0165800120503872</v>
      </c>
      <c r="BF60" s="187">
        <v>1.5832199540757386E-3</v>
      </c>
      <c r="BG60" s="187">
        <v>3.3574963781548601E-5</v>
      </c>
      <c r="BH60" s="187">
        <v>6.2990327175324639E-5</v>
      </c>
      <c r="BI60" s="187">
        <v>4.7641494238296346E-5</v>
      </c>
      <c r="BJ60" s="187">
        <v>1.1247661050623293E-4</v>
      </c>
      <c r="BK60" s="187">
        <v>1.313655196467183E-4</v>
      </c>
      <c r="BL60" s="187">
        <v>7.375098651301073E-5</v>
      </c>
      <c r="BM60" s="187">
        <v>5.4094641592805848E-5</v>
      </c>
      <c r="BN60" s="187">
        <v>1.9900337201136774E-3</v>
      </c>
      <c r="BO60" s="188">
        <v>1.0270616475253493</v>
      </c>
      <c r="BP60" s="149"/>
      <c r="BQ60" s="149"/>
      <c r="BR60" s="149"/>
      <c r="BS60" s="149"/>
      <c r="BT60" s="151"/>
      <c r="BU60" s="149"/>
      <c r="BV60" s="149"/>
      <c r="BW60" s="149"/>
      <c r="BX60" s="149"/>
      <c r="BY60" s="149"/>
      <c r="BZ60" s="149"/>
      <c r="CA60" s="149"/>
      <c r="CB60" s="149"/>
      <c r="CC60" s="149"/>
      <c r="CD60" s="149"/>
      <c r="CE60" s="149"/>
      <c r="CF60" s="149"/>
      <c r="CG60" s="149"/>
      <c r="CH60" s="151"/>
      <c r="CI60" s="149"/>
      <c r="CJ60" s="149"/>
      <c r="CK60" s="149"/>
      <c r="CL60" s="149"/>
      <c r="CM60" s="149"/>
      <c r="CN60" s="149"/>
      <c r="CO60" s="149"/>
      <c r="CP60" s="151"/>
      <c r="CQ60" s="149"/>
      <c r="CR60" s="151"/>
    </row>
    <row r="61" spans="1:96" s="138" customFormat="1" ht="10.9" customHeight="1" x14ac:dyDescent="0.2">
      <c r="A61" s="189" t="s">
        <v>293</v>
      </c>
      <c r="B61" s="207" t="s">
        <v>514</v>
      </c>
      <c r="C61" s="191">
        <v>0</v>
      </c>
      <c r="D61" s="191">
        <v>0</v>
      </c>
      <c r="E61" s="191">
        <v>0</v>
      </c>
      <c r="F61" s="191">
        <v>0</v>
      </c>
      <c r="G61" s="191">
        <v>0</v>
      </c>
      <c r="H61" s="191">
        <v>0</v>
      </c>
      <c r="I61" s="191">
        <v>0</v>
      </c>
      <c r="J61" s="191">
        <v>0</v>
      </c>
      <c r="K61" s="191">
        <v>0</v>
      </c>
      <c r="L61" s="191">
        <v>0</v>
      </c>
      <c r="M61" s="191">
        <v>0</v>
      </c>
      <c r="N61" s="191">
        <v>0</v>
      </c>
      <c r="O61" s="191">
        <v>0</v>
      </c>
      <c r="P61" s="191">
        <v>0</v>
      </c>
      <c r="Q61" s="191">
        <v>0</v>
      </c>
      <c r="R61" s="191">
        <v>0</v>
      </c>
      <c r="S61" s="191">
        <v>0</v>
      </c>
      <c r="T61" s="191">
        <v>0</v>
      </c>
      <c r="U61" s="191">
        <v>0</v>
      </c>
      <c r="V61" s="191">
        <v>0</v>
      </c>
      <c r="W61" s="191">
        <v>0</v>
      </c>
      <c r="X61" s="191">
        <v>0</v>
      </c>
      <c r="Y61" s="191">
        <v>0</v>
      </c>
      <c r="Z61" s="191">
        <v>0</v>
      </c>
      <c r="AA61" s="191">
        <v>0</v>
      </c>
      <c r="AB61" s="191">
        <v>0</v>
      </c>
      <c r="AC61" s="191">
        <v>0</v>
      </c>
      <c r="AD61" s="191">
        <v>0</v>
      </c>
      <c r="AE61" s="191">
        <v>0</v>
      </c>
      <c r="AF61" s="191">
        <v>0</v>
      </c>
      <c r="AG61" s="191">
        <v>0</v>
      </c>
      <c r="AH61" s="191">
        <v>0</v>
      </c>
      <c r="AI61" s="191">
        <v>0</v>
      </c>
      <c r="AJ61" s="191">
        <v>0</v>
      </c>
      <c r="AK61" s="191">
        <v>0</v>
      </c>
      <c r="AL61" s="191">
        <v>0</v>
      </c>
      <c r="AM61" s="191">
        <v>0</v>
      </c>
      <c r="AN61" s="191">
        <v>0</v>
      </c>
      <c r="AO61" s="191">
        <v>0</v>
      </c>
      <c r="AP61" s="191">
        <v>0</v>
      </c>
      <c r="AQ61" s="191">
        <v>0</v>
      </c>
      <c r="AR61" s="191">
        <v>0</v>
      </c>
      <c r="AS61" s="191">
        <v>0</v>
      </c>
      <c r="AT61" s="191">
        <v>0</v>
      </c>
      <c r="AU61" s="191">
        <v>0</v>
      </c>
      <c r="AV61" s="191">
        <v>0</v>
      </c>
      <c r="AW61" s="191">
        <v>0</v>
      </c>
      <c r="AX61" s="191">
        <v>0</v>
      </c>
      <c r="AY61" s="191">
        <v>0</v>
      </c>
      <c r="AZ61" s="191">
        <v>0</v>
      </c>
      <c r="BA61" s="191">
        <v>0</v>
      </c>
      <c r="BB61" s="191">
        <v>0</v>
      </c>
      <c r="BC61" s="191">
        <v>0</v>
      </c>
      <c r="BD61" s="191">
        <v>0</v>
      </c>
      <c r="BE61" s="191">
        <v>0</v>
      </c>
      <c r="BF61" s="191">
        <v>1</v>
      </c>
      <c r="BG61" s="191">
        <v>0</v>
      </c>
      <c r="BH61" s="191">
        <v>0</v>
      </c>
      <c r="BI61" s="191">
        <v>0</v>
      </c>
      <c r="BJ61" s="191">
        <v>0</v>
      </c>
      <c r="BK61" s="191">
        <v>0</v>
      </c>
      <c r="BL61" s="191">
        <v>0</v>
      </c>
      <c r="BM61" s="191">
        <v>0</v>
      </c>
      <c r="BN61" s="191">
        <v>0</v>
      </c>
      <c r="BO61" s="192">
        <v>1</v>
      </c>
      <c r="BP61" s="149"/>
      <c r="BQ61" s="149"/>
      <c r="BR61" s="149"/>
      <c r="BS61" s="149"/>
      <c r="BT61" s="151"/>
      <c r="BU61" s="149"/>
      <c r="BV61" s="149"/>
      <c r="BW61" s="149"/>
      <c r="BX61" s="149"/>
      <c r="BY61" s="149"/>
      <c r="BZ61" s="149"/>
      <c r="CA61" s="149"/>
      <c r="CB61" s="149"/>
      <c r="CC61" s="149"/>
      <c r="CD61" s="149"/>
      <c r="CE61" s="149"/>
      <c r="CF61" s="149"/>
      <c r="CG61" s="149"/>
      <c r="CH61" s="151"/>
      <c r="CI61" s="149"/>
      <c r="CJ61" s="149"/>
      <c r="CK61" s="149"/>
      <c r="CL61" s="149"/>
      <c r="CM61" s="149"/>
      <c r="CN61" s="149"/>
      <c r="CO61" s="149"/>
      <c r="CP61" s="151"/>
      <c r="CQ61" s="149"/>
      <c r="CR61" s="151"/>
    </row>
    <row r="62" spans="1:96" s="138" customFormat="1" ht="10.9" customHeight="1" x14ac:dyDescent="0.2">
      <c r="A62" s="175" t="s">
        <v>295</v>
      </c>
      <c r="B62" s="337" t="s">
        <v>515</v>
      </c>
      <c r="C62" s="187">
        <v>4.796267285691072E-4</v>
      </c>
      <c r="D62" s="187">
        <v>6.6989731697010351E-4</v>
      </c>
      <c r="E62" s="187">
        <v>7.2210580178276888E-4</v>
      </c>
      <c r="F62" s="187">
        <v>1.2173237900915993E-3</v>
      </c>
      <c r="G62" s="187">
        <v>4.4467042267552109E-4</v>
      </c>
      <c r="H62" s="187">
        <v>1.1437767889186518E-2</v>
      </c>
      <c r="I62" s="187">
        <v>7.4368861137805633E-3</v>
      </c>
      <c r="J62" s="187">
        <v>4.8626210782907898E-3</v>
      </c>
      <c r="K62" s="187">
        <v>2.40668961448512E-3</v>
      </c>
      <c r="L62" s="187">
        <v>3.432277336213034E-3</v>
      </c>
      <c r="M62" s="187">
        <v>1.2231887071069416E-3</v>
      </c>
      <c r="N62" s="187">
        <v>2.0832890142894953E-3</v>
      </c>
      <c r="O62" s="187">
        <v>4.1270392964505975E-3</v>
      </c>
      <c r="P62" s="187">
        <v>5.8209693502364939E-3</v>
      </c>
      <c r="Q62" s="187">
        <v>3.2840228877575834E-4</v>
      </c>
      <c r="R62" s="187">
        <v>1.1876730554155617E-3</v>
      </c>
      <c r="S62" s="187">
        <v>1.9233385718353463E-3</v>
      </c>
      <c r="T62" s="187">
        <v>4.8194958619520003E-3</v>
      </c>
      <c r="U62" s="187">
        <v>3.2605196578469617E-3</v>
      </c>
      <c r="V62" s="187">
        <v>3.2431590465779544E-3</v>
      </c>
      <c r="W62" s="187">
        <v>1.5583433218129318E-3</v>
      </c>
      <c r="X62" s="187">
        <v>1.7533710694606817E-3</v>
      </c>
      <c r="Y62" s="187">
        <v>3.7481465471877473E-3</v>
      </c>
      <c r="Z62" s="187">
        <v>6.6648511737380086E-3</v>
      </c>
      <c r="AA62" s="187">
        <v>2.1648272946749047E-4</v>
      </c>
      <c r="AB62" s="187">
        <v>1.9423535909109961E-3</v>
      </c>
      <c r="AC62" s="187">
        <v>0</v>
      </c>
      <c r="AD62" s="187">
        <v>0</v>
      </c>
      <c r="AE62" s="187">
        <v>4.0048536048215956E-3</v>
      </c>
      <c r="AF62" s="187">
        <v>0</v>
      </c>
      <c r="AG62" s="187">
        <v>8.7655223281268087E-4</v>
      </c>
      <c r="AH62" s="187">
        <v>0</v>
      </c>
      <c r="AI62" s="187">
        <v>1.4609394383370215E-3</v>
      </c>
      <c r="AJ62" s="187">
        <v>1.9478676235349958E-3</v>
      </c>
      <c r="AK62" s="187">
        <v>3.4413448285020519E-4</v>
      </c>
      <c r="AL62" s="187">
        <v>5.247137085606057E-4</v>
      </c>
      <c r="AM62" s="187">
        <v>2.0749201732663965E-3</v>
      </c>
      <c r="AN62" s="187">
        <v>3.9608703419320192E-3</v>
      </c>
      <c r="AO62" s="187">
        <v>1.6448911060622877E-3</v>
      </c>
      <c r="AP62" s="187">
        <v>6.2279896349713365E-3</v>
      </c>
      <c r="AQ62" s="187">
        <v>2.9872641103527585E-3</v>
      </c>
      <c r="AR62" s="187">
        <v>2.2015252774755744E-3</v>
      </c>
      <c r="AS62" s="187">
        <v>3.509223999214077E-3</v>
      </c>
      <c r="AT62" s="187">
        <v>8.6327927520684147E-3</v>
      </c>
      <c r="AU62" s="187">
        <v>4.4761476466910477E-3</v>
      </c>
      <c r="AV62" s="187">
        <v>1.6289288078126893E-3</v>
      </c>
      <c r="AW62" s="187">
        <v>5.087122383770069E-3</v>
      </c>
      <c r="AX62" s="187">
        <v>1.1194818025099201E-3</v>
      </c>
      <c r="AY62" s="187">
        <v>2.8984742787861797E-3</v>
      </c>
      <c r="AZ62" s="187">
        <v>5.0980140175361653E-4</v>
      </c>
      <c r="BA62" s="187">
        <v>2.847785707087862E-3</v>
      </c>
      <c r="BB62" s="187">
        <v>4.2768952651145121E-3</v>
      </c>
      <c r="BC62" s="187">
        <v>5.5226686913637153E-4</v>
      </c>
      <c r="BD62" s="187">
        <v>2.0241243528499263E-3</v>
      </c>
      <c r="BE62" s="187">
        <v>1.8588716762130749E-3</v>
      </c>
      <c r="BF62" s="187">
        <v>9.3242940440840881E-4</v>
      </c>
      <c r="BG62" s="187">
        <v>1.0005146966494449</v>
      </c>
      <c r="BH62" s="187">
        <v>4.0589202872507472E-3</v>
      </c>
      <c r="BI62" s="187">
        <v>4.0617051099472948E-3</v>
      </c>
      <c r="BJ62" s="187">
        <v>2.979998754380112E-3</v>
      </c>
      <c r="BK62" s="187">
        <v>1.8009728570678573E-2</v>
      </c>
      <c r="BL62" s="187">
        <v>4.2767533680077921E-3</v>
      </c>
      <c r="BM62" s="187">
        <v>1.2064377910163966E-3</v>
      </c>
      <c r="BN62" s="187">
        <v>8.9550876848066702E-3</v>
      </c>
      <c r="BO62" s="188">
        <v>1.1896846856730359</v>
      </c>
      <c r="BP62" s="149"/>
      <c r="BQ62" s="149"/>
      <c r="BR62" s="149"/>
      <c r="BS62" s="149"/>
      <c r="BT62" s="151"/>
      <c r="BU62" s="149"/>
      <c r="BV62" s="149"/>
      <c r="BW62" s="149"/>
      <c r="BX62" s="149"/>
      <c r="BY62" s="149"/>
      <c r="BZ62" s="149"/>
      <c r="CA62" s="149"/>
      <c r="CB62" s="149"/>
      <c r="CC62" s="149"/>
      <c r="CD62" s="149"/>
      <c r="CE62" s="149"/>
      <c r="CF62" s="149"/>
      <c r="CG62" s="149"/>
      <c r="CH62" s="151"/>
      <c r="CI62" s="149"/>
      <c r="CJ62" s="149"/>
      <c r="CK62" s="149"/>
      <c r="CL62" s="149"/>
      <c r="CM62" s="149"/>
      <c r="CN62" s="149"/>
      <c r="CO62" s="149"/>
      <c r="CP62" s="151"/>
      <c r="CQ62" s="149"/>
      <c r="CR62" s="151"/>
    </row>
    <row r="63" spans="1:96" s="138" customFormat="1" ht="10.9" customHeight="1" x14ac:dyDescent="0.2">
      <c r="A63" s="175" t="s">
        <v>296</v>
      </c>
      <c r="B63" s="186" t="s">
        <v>516</v>
      </c>
      <c r="C63" s="187">
        <v>3.6763380835112089E-2</v>
      </c>
      <c r="D63" s="187">
        <v>7.1594687139987775E-2</v>
      </c>
      <c r="E63" s="187">
        <v>2.7059322802549531E-2</v>
      </c>
      <c r="F63" s="187">
        <v>3.8628102580190657E-2</v>
      </c>
      <c r="G63" s="187">
        <v>3.147072418969158E-2</v>
      </c>
      <c r="H63" s="187">
        <v>1.3417182694317594E-2</v>
      </c>
      <c r="I63" s="187">
        <v>6.0285569096215234E-2</v>
      </c>
      <c r="J63" s="187">
        <v>3.3763587766619599E-2</v>
      </c>
      <c r="K63" s="187">
        <v>3.2743282638887795E-2</v>
      </c>
      <c r="L63" s="187">
        <v>1.5574496664283646E-2</v>
      </c>
      <c r="M63" s="187">
        <v>1.0901820044074875E-2</v>
      </c>
      <c r="N63" s="187">
        <v>3.0557264944276047E-2</v>
      </c>
      <c r="O63" s="187">
        <v>3.1777885065794702E-2</v>
      </c>
      <c r="P63" s="187">
        <v>1.7847658289736973E-2</v>
      </c>
      <c r="Q63" s="187">
        <v>2.0531309284739056E-2</v>
      </c>
      <c r="R63" s="187">
        <v>3.5278157355421787E-2</v>
      </c>
      <c r="S63" s="187">
        <v>2.9393074277243997E-2</v>
      </c>
      <c r="T63" s="187">
        <v>3.1806842169044627E-2</v>
      </c>
      <c r="U63" s="187">
        <v>2.5853744165852489E-2</v>
      </c>
      <c r="V63" s="187">
        <v>2.2203577942393291E-2</v>
      </c>
      <c r="W63" s="187">
        <v>2.8142179439608835E-2</v>
      </c>
      <c r="X63" s="187">
        <v>2.3687954823839407E-2</v>
      </c>
      <c r="Y63" s="187">
        <v>2.1563725442902006E-2</v>
      </c>
      <c r="Z63" s="187">
        <v>3.3473185607886986E-2</v>
      </c>
      <c r="AA63" s="187">
        <v>6.9881127868885251E-3</v>
      </c>
      <c r="AB63" s="187">
        <v>2.920130386451569E-2</v>
      </c>
      <c r="AC63" s="187">
        <v>0</v>
      </c>
      <c r="AD63" s="187">
        <v>0</v>
      </c>
      <c r="AE63" s="187">
        <v>3.9758566049352559E-2</v>
      </c>
      <c r="AF63" s="187">
        <v>0</v>
      </c>
      <c r="AG63" s="187">
        <v>8.7506583226905164E-3</v>
      </c>
      <c r="AH63" s="187">
        <v>0</v>
      </c>
      <c r="AI63" s="187">
        <v>2.2623930757792964E-2</v>
      </c>
      <c r="AJ63" s="187">
        <v>3.02047505054144E-2</v>
      </c>
      <c r="AK63" s="187">
        <v>3.6006028970246941E-2</v>
      </c>
      <c r="AL63" s="187">
        <v>2.0445512638511045E-2</v>
      </c>
      <c r="AM63" s="187">
        <v>2.5147639688808978E-2</v>
      </c>
      <c r="AN63" s="187">
        <v>0.11456239937830119</v>
      </c>
      <c r="AO63" s="187">
        <v>8.1361790047309202E-2</v>
      </c>
      <c r="AP63" s="187">
        <v>5.5640007042510452E-2</v>
      </c>
      <c r="AQ63" s="187">
        <v>0.14713718754943184</v>
      </c>
      <c r="AR63" s="187">
        <v>9.8426666293516915E-2</v>
      </c>
      <c r="AS63" s="187">
        <v>8.2335242800584629E-2</v>
      </c>
      <c r="AT63" s="187">
        <v>0.10345299384242969</v>
      </c>
      <c r="AU63" s="187">
        <v>6.1947168972145458E-2</v>
      </c>
      <c r="AV63" s="187">
        <v>6.1788820238632435E-2</v>
      </c>
      <c r="AW63" s="187">
        <v>8.6035898481669412E-2</v>
      </c>
      <c r="AX63" s="187">
        <v>3.6199761388003425E-2</v>
      </c>
      <c r="AY63" s="187">
        <v>9.0277057843278496E-2</v>
      </c>
      <c r="AZ63" s="187">
        <v>1.6190766671617632E-2</v>
      </c>
      <c r="BA63" s="187">
        <v>0.10833384882454455</v>
      </c>
      <c r="BB63" s="187">
        <v>0.11789090157594195</v>
      </c>
      <c r="BC63" s="187">
        <v>7.1398360863768565E-2</v>
      </c>
      <c r="BD63" s="187">
        <v>5.1189006936309372E-2</v>
      </c>
      <c r="BE63" s="187">
        <v>4.8372806588551941E-2</v>
      </c>
      <c r="BF63" s="187">
        <v>3.6735353905362665E-2</v>
      </c>
      <c r="BG63" s="187">
        <v>6.008518200819405E-2</v>
      </c>
      <c r="BH63" s="187">
        <v>1.1041763203966868</v>
      </c>
      <c r="BI63" s="187">
        <v>7.8698090059287143E-2</v>
      </c>
      <c r="BJ63" s="187">
        <v>3.8222238769491254E-2</v>
      </c>
      <c r="BK63" s="187">
        <v>4.5499005185253023E-2</v>
      </c>
      <c r="BL63" s="187">
        <v>5.0949725626653876E-2</v>
      </c>
      <c r="BM63" s="187">
        <v>1.7325086650330092E-2</v>
      </c>
      <c r="BN63" s="187">
        <v>8.1595600292662135E-2</v>
      </c>
      <c r="BO63" s="188">
        <v>3.8892725070773606</v>
      </c>
      <c r="BP63" s="149"/>
      <c r="BQ63" s="149"/>
      <c r="BR63" s="149"/>
      <c r="BS63" s="149"/>
      <c r="BT63" s="151"/>
      <c r="BU63" s="149"/>
      <c r="BV63" s="149"/>
      <c r="BW63" s="149"/>
      <c r="BX63" s="149"/>
      <c r="BY63" s="149"/>
      <c r="BZ63" s="149"/>
      <c r="CA63" s="149"/>
      <c r="CB63" s="149"/>
      <c r="CC63" s="149"/>
      <c r="CD63" s="149"/>
      <c r="CE63" s="149"/>
      <c r="CF63" s="149"/>
      <c r="CG63" s="149"/>
      <c r="CH63" s="151"/>
      <c r="CI63" s="149"/>
      <c r="CJ63" s="149"/>
      <c r="CK63" s="149"/>
      <c r="CL63" s="149"/>
      <c r="CM63" s="149"/>
      <c r="CN63" s="149"/>
      <c r="CO63" s="149"/>
      <c r="CP63" s="151"/>
      <c r="CQ63" s="149"/>
      <c r="CR63" s="151"/>
    </row>
    <row r="64" spans="1:96" s="138" customFormat="1" ht="10.9" customHeight="1" x14ac:dyDescent="0.2">
      <c r="A64" s="175" t="s">
        <v>297</v>
      </c>
      <c r="B64" s="186" t="s">
        <v>517</v>
      </c>
      <c r="C64" s="187">
        <v>0</v>
      </c>
      <c r="D64" s="187">
        <v>0</v>
      </c>
      <c r="E64" s="187">
        <v>0</v>
      </c>
      <c r="F64" s="187">
        <v>0</v>
      </c>
      <c r="G64" s="187">
        <v>0</v>
      </c>
      <c r="H64" s="187">
        <v>0</v>
      </c>
      <c r="I64" s="187">
        <v>0</v>
      </c>
      <c r="J64" s="187">
        <v>0</v>
      </c>
      <c r="K64" s="187">
        <v>0</v>
      </c>
      <c r="L64" s="187">
        <v>0</v>
      </c>
      <c r="M64" s="187">
        <v>0</v>
      </c>
      <c r="N64" s="187">
        <v>0</v>
      </c>
      <c r="O64" s="187">
        <v>0</v>
      </c>
      <c r="P64" s="187">
        <v>0</v>
      </c>
      <c r="Q64" s="187">
        <v>0</v>
      </c>
      <c r="R64" s="187">
        <v>0</v>
      </c>
      <c r="S64" s="187">
        <v>0</v>
      </c>
      <c r="T64" s="187">
        <v>0</v>
      </c>
      <c r="U64" s="187">
        <v>0</v>
      </c>
      <c r="V64" s="187">
        <v>0</v>
      </c>
      <c r="W64" s="187">
        <v>0</v>
      </c>
      <c r="X64" s="187">
        <v>0</v>
      </c>
      <c r="Y64" s="187">
        <v>0</v>
      </c>
      <c r="Z64" s="187">
        <v>0</v>
      </c>
      <c r="AA64" s="187">
        <v>0</v>
      </c>
      <c r="AB64" s="187">
        <v>0</v>
      </c>
      <c r="AC64" s="187">
        <v>0</v>
      </c>
      <c r="AD64" s="187">
        <v>0</v>
      </c>
      <c r="AE64" s="187">
        <v>0</v>
      </c>
      <c r="AF64" s="187">
        <v>0</v>
      </c>
      <c r="AG64" s="187">
        <v>0</v>
      </c>
      <c r="AH64" s="187">
        <v>0</v>
      </c>
      <c r="AI64" s="187">
        <v>0</v>
      </c>
      <c r="AJ64" s="187">
        <v>0</v>
      </c>
      <c r="AK64" s="187">
        <v>0</v>
      </c>
      <c r="AL64" s="187">
        <v>0</v>
      </c>
      <c r="AM64" s="187">
        <v>0</v>
      </c>
      <c r="AN64" s="187">
        <v>0</v>
      </c>
      <c r="AO64" s="187">
        <v>0</v>
      </c>
      <c r="AP64" s="187">
        <v>0</v>
      </c>
      <c r="AQ64" s="187">
        <v>0</v>
      </c>
      <c r="AR64" s="187">
        <v>0</v>
      </c>
      <c r="AS64" s="187">
        <v>0</v>
      </c>
      <c r="AT64" s="187">
        <v>0</v>
      </c>
      <c r="AU64" s="187">
        <v>0</v>
      </c>
      <c r="AV64" s="187">
        <v>0</v>
      </c>
      <c r="AW64" s="187">
        <v>0</v>
      </c>
      <c r="AX64" s="187">
        <v>0</v>
      </c>
      <c r="AY64" s="187">
        <v>0</v>
      </c>
      <c r="AZ64" s="187">
        <v>0</v>
      </c>
      <c r="BA64" s="187">
        <v>0</v>
      </c>
      <c r="BB64" s="187">
        <v>0</v>
      </c>
      <c r="BC64" s="187">
        <v>0</v>
      </c>
      <c r="BD64" s="187">
        <v>0</v>
      </c>
      <c r="BE64" s="187">
        <v>0</v>
      </c>
      <c r="BF64" s="187">
        <v>0</v>
      </c>
      <c r="BG64" s="187">
        <v>0</v>
      </c>
      <c r="BH64" s="187">
        <v>0</v>
      </c>
      <c r="BI64" s="187">
        <v>1</v>
      </c>
      <c r="BJ64" s="187">
        <v>0</v>
      </c>
      <c r="BK64" s="187">
        <v>0</v>
      </c>
      <c r="BL64" s="187">
        <v>0</v>
      </c>
      <c r="BM64" s="187">
        <v>0</v>
      </c>
      <c r="BN64" s="187">
        <v>0</v>
      </c>
      <c r="BO64" s="188">
        <v>1</v>
      </c>
      <c r="BP64" s="149"/>
      <c r="BQ64" s="149"/>
      <c r="BR64" s="149"/>
      <c r="BS64" s="149"/>
      <c r="BT64" s="151"/>
      <c r="BU64" s="149"/>
      <c r="BV64" s="149"/>
      <c r="BW64" s="149"/>
      <c r="BX64" s="149"/>
      <c r="BY64" s="149"/>
      <c r="BZ64" s="149"/>
      <c r="CA64" s="149"/>
      <c r="CB64" s="149"/>
      <c r="CC64" s="149"/>
      <c r="CD64" s="149"/>
      <c r="CE64" s="149"/>
      <c r="CF64" s="149"/>
      <c r="CG64" s="149"/>
      <c r="CH64" s="151"/>
      <c r="CI64" s="149"/>
      <c r="CJ64" s="149"/>
      <c r="CK64" s="149"/>
      <c r="CL64" s="149"/>
      <c r="CM64" s="149"/>
      <c r="CN64" s="149"/>
      <c r="CO64" s="149"/>
      <c r="CP64" s="151"/>
      <c r="CQ64" s="149"/>
      <c r="CR64" s="151"/>
    </row>
    <row r="65" spans="1:97" s="138" customFormat="1" ht="10.9" customHeight="1" x14ac:dyDescent="0.2">
      <c r="A65" s="193" t="s">
        <v>298</v>
      </c>
      <c r="B65" s="186" t="s">
        <v>518</v>
      </c>
      <c r="C65" s="195">
        <v>3.6580845516667689E-7</v>
      </c>
      <c r="D65" s="195">
        <v>2.7294118550720186E-7</v>
      </c>
      <c r="E65" s="195">
        <v>3.2339730800182364E-7</v>
      </c>
      <c r="F65" s="195">
        <v>3.0399289682296484E-6</v>
      </c>
      <c r="G65" s="195">
        <v>2.8658001290837365E-7</v>
      </c>
      <c r="H65" s="195">
        <v>8.1343709693928361E-8</v>
      </c>
      <c r="I65" s="195">
        <v>1.2799505526746433E-7</v>
      </c>
      <c r="J65" s="195">
        <v>2.9477682521498238E-7</v>
      </c>
      <c r="K65" s="195">
        <v>2.9394010966887727E-7</v>
      </c>
      <c r="L65" s="195">
        <v>5.4149945797722928E-7</v>
      </c>
      <c r="M65" s="195">
        <v>1.6975790254183138E-7</v>
      </c>
      <c r="N65" s="195">
        <v>4.4224482851784266E-7</v>
      </c>
      <c r="O65" s="195">
        <v>9.2604676476058328E-8</v>
      </c>
      <c r="P65" s="195">
        <v>3.7175801472260162E-7</v>
      </c>
      <c r="Q65" s="195">
        <v>6.9991947590191887E-8</v>
      </c>
      <c r="R65" s="195">
        <v>8.8333793002651629E-8</v>
      </c>
      <c r="S65" s="195">
        <v>3.0368328415661854E-7</v>
      </c>
      <c r="T65" s="195">
        <v>1.3372556762507316E-7</v>
      </c>
      <c r="U65" s="195">
        <v>3.7203744026773125E-7</v>
      </c>
      <c r="V65" s="195">
        <v>2.7926862270606895E-7</v>
      </c>
      <c r="W65" s="195">
        <v>1.1042322711263082E-7</v>
      </c>
      <c r="X65" s="195">
        <v>2.2270949914470599E-7</v>
      </c>
      <c r="Y65" s="195">
        <v>3.4227916862061825E-7</v>
      </c>
      <c r="Z65" s="195">
        <v>3.754123241691545E-7</v>
      </c>
      <c r="AA65" s="195">
        <v>4.6807536056983495E-8</v>
      </c>
      <c r="AB65" s="195">
        <v>3.0948170502665447E-7</v>
      </c>
      <c r="AC65" s="195">
        <v>0</v>
      </c>
      <c r="AD65" s="195">
        <v>0</v>
      </c>
      <c r="AE65" s="195">
        <v>3.5728940950492435E-7</v>
      </c>
      <c r="AF65" s="195">
        <v>0</v>
      </c>
      <c r="AG65" s="195">
        <v>2.8406806594945072E-8</v>
      </c>
      <c r="AH65" s="195">
        <v>0</v>
      </c>
      <c r="AI65" s="195">
        <v>7.7405859802251105E-7</v>
      </c>
      <c r="AJ65" s="195">
        <v>1.1594151656511383E-6</v>
      </c>
      <c r="AK65" s="195">
        <v>1.1369106988916691E-7</v>
      </c>
      <c r="AL65" s="195">
        <v>2.7164324392725774E-7</v>
      </c>
      <c r="AM65" s="195">
        <v>1.1544254258508796E-7</v>
      </c>
      <c r="AN65" s="195">
        <v>7.3502193933619047E-7</v>
      </c>
      <c r="AO65" s="195">
        <v>4.0319508399285884E-7</v>
      </c>
      <c r="AP65" s="195">
        <v>1.631587095431902E-7</v>
      </c>
      <c r="AQ65" s="195">
        <v>3.1363904935039756E-7</v>
      </c>
      <c r="AR65" s="195">
        <v>3.4870055157926151E-7</v>
      </c>
      <c r="AS65" s="195">
        <v>6.5521114989368931E-7</v>
      </c>
      <c r="AT65" s="195">
        <v>5.5307726114678937E-7</v>
      </c>
      <c r="AU65" s="195">
        <v>3.2179371685951504E-7</v>
      </c>
      <c r="AV65" s="195">
        <v>4.8398509304450403E-7</v>
      </c>
      <c r="AW65" s="195">
        <v>5.7624468136831064E-7</v>
      </c>
      <c r="AX65" s="195">
        <v>7.3519933099839464E-8</v>
      </c>
      <c r="AY65" s="195">
        <v>2.2122850258924354E-6</v>
      </c>
      <c r="AZ65" s="195">
        <v>4.6417561142665386E-7</v>
      </c>
      <c r="BA65" s="195">
        <v>6.7773770873234888E-6</v>
      </c>
      <c r="BB65" s="195">
        <v>5.1094376835599254E-6</v>
      </c>
      <c r="BC65" s="195">
        <v>3.5108236303137859E-7</v>
      </c>
      <c r="BD65" s="195">
        <v>1.4648202482281957E-3</v>
      </c>
      <c r="BE65" s="195">
        <v>1.4243911402941252E-3</v>
      </c>
      <c r="BF65" s="195">
        <v>4.537293014748066E-3</v>
      </c>
      <c r="BG65" s="195">
        <v>1.4336996107727893E-7</v>
      </c>
      <c r="BH65" s="195">
        <v>7.4146431645251301E-7</v>
      </c>
      <c r="BI65" s="195">
        <v>1.2245763433246527E-2</v>
      </c>
      <c r="BJ65" s="195">
        <v>1.0059542418703098</v>
      </c>
      <c r="BK65" s="195">
        <v>5.5235653826282892E-7</v>
      </c>
      <c r="BL65" s="195">
        <v>9.433870535664052E-7</v>
      </c>
      <c r="BM65" s="195">
        <v>2.2918107630850026E-7</v>
      </c>
      <c r="BN65" s="195">
        <v>3.1996633896297615E-6</v>
      </c>
      <c r="BO65" s="196">
        <v>1.0256640397115639</v>
      </c>
      <c r="BP65" s="149"/>
      <c r="BQ65" s="149"/>
      <c r="BR65" s="149"/>
      <c r="BS65" s="149"/>
      <c r="BT65" s="151"/>
      <c r="BU65" s="149"/>
      <c r="BV65" s="149"/>
      <c r="BW65" s="149"/>
      <c r="BX65" s="149"/>
      <c r="BY65" s="149"/>
      <c r="BZ65" s="149"/>
      <c r="CA65" s="149"/>
      <c r="CB65" s="149"/>
      <c r="CC65" s="149"/>
      <c r="CD65" s="149"/>
      <c r="CE65" s="149"/>
      <c r="CF65" s="149"/>
      <c r="CG65" s="149"/>
      <c r="CH65" s="151"/>
      <c r="CI65" s="149"/>
      <c r="CJ65" s="149"/>
      <c r="CK65" s="149"/>
      <c r="CL65" s="149"/>
      <c r="CM65" s="149"/>
      <c r="CN65" s="149"/>
      <c r="CO65" s="149"/>
      <c r="CP65" s="151"/>
      <c r="CQ65" s="149"/>
      <c r="CR65" s="151"/>
    </row>
    <row r="66" spans="1:97" s="138" customFormat="1" ht="10.9" customHeight="1" x14ac:dyDescent="0.2">
      <c r="A66" s="175" t="s">
        <v>299</v>
      </c>
      <c r="B66" s="190" t="s">
        <v>519</v>
      </c>
      <c r="C66" s="187">
        <v>9.5071648072463249E-6</v>
      </c>
      <c r="D66" s="187">
        <v>1.3097499251208681E-5</v>
      </c>
      <c r="E66" s="187">
        <v>6.7852851441278168E-6</v>
      </c>
      <c r="F66" s="187">
        <v>1.1650808935220731E-5</v>
      </c>
      <c r="G66" s="187">
        <v>6.737885800399141E-6</v>
      </c>
      <c r="H66" s="187">
        <v>8.3211628085919988E-6</v>
      </c>
      <c r="I66" s="187">
        <v>2.174465624522285E-5</v>
      </c>
      <c r="J66" s="187">
        <v>1.1688591693023884E-5</v>
      </c>
      <c r="K66" s="187">
        <v>9.8367534885029981E-6</v>
      </c>
      <c r="L66" s="187">
        <v>6.4948584102820721E-6</v>
      </c>
      <c r="M66" s="187">
        <v>3.7240884217846522E-6</v>
      </c>
      <c r="N66" s="187">
        <v>8.3255516360749275E-6</v>
      </c>
      <c r="O66" s="187">
        <v>7.2776675073088466E-6</v>
      </c>
      <c r="P66" s="187">
        <v>8.4121911865536272E-6</v>
      </c>
      <c r="Q66" s="187">
        <v>5.568962385870244E-6</v>
      </c>
      <c r="R66" s="187">
        <v>9.2333178556562865E-6</v>
      </c>
      <c r="S66" s="187">
        <v>8.4304671190425217E-6</v>
      </c>
      <c r="T66" s="187">
        <v>9.9761727658427568E-6</v>
      </c>
      <c r="U66" s="187">
        <v>8.2697719734111107E-6</v>
      </c>
      <c r="V66" s="187">
        <v>8.063548320884315E-6</v>
      </c>
      <c r="W66" s="187">
        <v>8.8319470230311607E-6</v>
      </c>
      <c r="X66" s="187">
        <v>7.4328428270901402E-6</v>
      </c>
      <c r="Y66" s="187">
        <v>4.7113237633335574E-6</v>
      </c>
      <c r="Z66" s="187">
        <v>1.2907218954447767E-5</v>
      </c>
      <c r="AA66" s="187">
        <v>1.5431641939564841E-6</v>
      </c>
      <c r="AB66" s="187">
        <v>7.0269354938123668E-6</v>
      </c>
      <c r="AC66" s="187">
        <v>0</v>
      </c>
      <c r="AD66" s="187">
        <v>0</v>
      </c>
      <c r="AE66" s="187">
        <v>8.9018190806378927E-6</v>
      </c>
      <c r="AF66" s="187">
        <v>0</v>
      </c>
      <c r="AG66" s="187">
        <v>2.3134479984552535E-6</v>
      </c>
      <c r="AH66" s="187">
        <v>0</v>
      </c>
      <c r="AI66" s="187">
        <v>6.3522277718283118E-6</v>
      </c>
      <c r="AJ66" s="187">
        <v>7.9117128779827031E-6</v>
      </c>
      <c r="AK66" s="187">
        <v>1.0097595870104117E-5</v>
      </c>
      <c r="AL66" s="187">
        <v>5.2463049065440728E-6</v>
      </c>
      <c r="AM66" s="187">
        <v>9.4328974920880624E-6</v>
      </c>
      <c r="AN66" s="187">
        <v>1.9254079110896096E-5</v>
      </c>
      <c r="AO66" s="187">
        <v>1.7495792662633594E-5</v>
      </c>
      <c r="AP66" s="187">
        <v>2.0806591197863793E-5</v>
      </c>
      <c r="AQ66" s="187">
        <v>2.6015589529441839E-5</v>
      </c>
      <c r="AR66" s="187">
        <v>2.0462906438328674E-5</v>
      </c>
      <c r="AS66" s="187">
        <v>1.5701931019572412E-5</v>
      </c>
      <c r="AT66" s="187">
        <v>2.6685456904753201E-5</v>
      </c>
      <c r="AU66" s="187">
        <v>1.6028296921680093E-5</v>
      </c>
      <c r="AV66" s="187">
        <v>4.4709193327456943E-5</v>
      </c>
      <c r="AW66" s="187">
        <v>3.0642615771976448E-5</v>
      </c>
      <c r="AX66" s="187">
        <v>8.5941680753636238E-6</v>
      </c>
      <c r="AY66" s="187">
        <v>1.9630645099879277E-5</v>
      </c>
      <c r="AZ66" s="187">
        <v>9.1472210524991413E-6</v>
      </c>
      <c r="BA66" s="187">
        <v>4.0880146887455329E-3</v>
      </c>
      <c r="BB66" s="187">
        <v>7.7278910769847135E-3</v>
      </c>
      <c r="BC66" s="187">
        <v>2.29137771276526E-5</v>
      </c>
      <c r="BD66" s="187">
        <v>4.4332585020504386E-5</v>
      </c>
      <c r="BE66" s="187">
        <v>1.8492063367449954E-5</v>
      </c>
      <c r="BF66" s="187">
        <v>1.424658818947513E-5</v>
      </c>
      <c r="BG66" s="187">
        <v>3.6396366891643892E-5</v>
      </c>
      <c r="BH66" s="187">
        <v>1.4997149722148595E-4</v>
      </c>
      <c r="BI66" s="187">
        <v>1.055476661996157E-3</v>
      </c>
      <c r="BJ66" s="187">
        <v>2.3244835387854543E-4</v>
      </c>
      <c r="BK66" s="187">
        <v>1.0082899240847978</v>
      </c>
      <c r="BL66" s="187">
        <v>5.5436665241583559E-4</v>
      </c>
      <c r="BM66" s="187">
        <v>8.3262972772278921E-6</v>
      </c>
      <c r="BN66" s="187">
        <v>4.2249737388473955E-4</v>
      </c>
      <c r="BO66" s="188">
        <v>1.0232163283989206</v>
      </c>
      <c r="BP66" s="149"/>
      <c r="BQ66" s="149"/>
      <c r="BR66" s="149"/>
      <c r="BS66" s="149"/>
      <c r="BT66" s="151"/>
      <c r="BU66" s="149"/>
      <c r="BV66" s="149"/>
      <c r="BW66" s="149"/>
      <c r="BX66" s="149"/>
      <c r="BY66" s="149"/>
      <c r="BZ66" s="149"/>
      <c r="CA66" s="149"/>
      <c r="CB66" s="149"/>
      <c r="CC66" s="149"/>
      <c r="CD66" s="149"/>
      <c r="CE66" s="149"/>
      <c r="CF66" s="149"/>
      <c r="CG66" s="149"/>
      <c r="CH66" s="151"/>
      <c r="CI66" s="149"/>
      <c r="CJ66" s="149"/>
      <c r="CK66" s="149"/>
      <c r="CL66" s="149"/>
      <c r="CM66" s="149"/>
      <c r="CN66" s="149"/>
      <c r="CO66" s="149"/>
      <c r="CP66" s="151"/>
      <c r="CQ66" s="149"/>
      <c r="CR66" s="151"/>
    </row>
    <row r="67" spans="1:97" s="138" customFormat="1" ht="10.9" customHeight="1" x14ac:dyDescent="0.2">
      <c r="A67" s="175" t="s">
        <v>300</v>
      </c>
      <c r="B67" s="186" t="s">
        <v>520</v>
      </c>
      <c r="C67" s="187">
        <v>2.3063935269949048E-4</v>
      </c>
      <c r="D67" s="187">
        <v>2.3742440295746424E-4</v>
      </c>
      <c r="E67" s="187">
        <v>1.8272216334355471E-4</v>
      </c>
      <c r="F67" s="187">
        <v>1.3861550328671446E-3</v>
      </c>
      <c r="G67" s="187">
        <v>1.9139070900281771E-4</v>
      </c>
      <c r="H67" s="187">
        <v>1.4013144558579517E-3</v>
      </c>
      <c r="I67" s="187">
        <v>2.0470596527224033E-4</v>
      </c>
      <c r="J67" s="187">
        <v>3.3720259163123184E-4</v>
      </c>
      <c r="K67" s="187">
        <v>5.1718984443186128E-4</v>
      </c>
      <c r="L67" s="187">
        <v>4.4774020875756459E-4</v>
      </c>
      <c r="M67" s="187">
        <v>9.9453413666970142E-5</v>
      </c>
      <c r="N67" s="187">
        <v>3.1182639684791143E-4</v>
      </c>
      <c r="O67" s="187">
        <v>2.9455769440190195E-4</v>
      </c>
      <c r="P67" s="187">
        <v>2.6820671456713414E-4</v>
      </c>
      <c r="Q67" s="187">
        <v>6.4201715561310662E-5</v>
      </c>
      <c r="R67" s="187">
        <v>9.8367235551058776E-5</v>
      </c>
      <c r="S67" s="187">
        <v>2.1139325774871632E-4</v>
      </c>
      <c r="T67" s="187">
        <v>1.216682666599221E-4</v>
      </c>
      <c r="U67" s="187">
        <v>2.4839252937954926E-4</v>
      </c>
      <c r="V67" s="187">
        <v>2.0746735432178561E-4</v>
      </c>
      <c r="W67" s="187">
        <v>4.2487710040732595E-4</v>
      </c>
      <c r="X67" s="187">
        <v>2.4847311449464296E-4</v>
      </c>
      <c r="Y67" s="187">
        <v>6.0737316648138867E-5</v>
      </c>
      <c r="Z67" s="187">
        <v>2.3563771398550485E-4</v>
      </c>
      <c r="AA67" s="187">
        <v>2.550581733256219E-5</v>
      </c>
      <c r="AB67" s="187">
        <v>2.2885943711240333E-4</v>
      </c>
      <c r="AC67" s="187">
        <v>0</v>
      </c>
      <c r="AD67" s="187">
        <v>0</v>
      </c>
      <c r="AE67" s="187">
        <v>1.1201806388330827E-4</v>
      </c>
      <c r="AF67" s="187">
        <v>0</v>
      </c>
      <c r="AG67" s="187">
        <v>2.321182875083876E-5</v>
      </c>
      <c r="AH67" s="187">
        <v>0</v>
      </c>
      <c r="AI67" s="187">
        <v>6.5144411585071375E-5</v>
      </c>
      <c r="AJ67" s="187">
        <v>2.6007136839725596E-4</v>
      </c>
      <c r="AK67" s="187">
        <v>8.646613396632189E-5</v>
      </c>
      <c r="AL67" s="187">
        <v>2.0375450517054453E-4</v>
      </c>
      <c r="AM67" s="187">
        <v>1.0148894104121971E-4</v>
      </c>
      <c r="AN67" s="187">
        <v>3.210398247356872E-4</v>
      </c>
      <c r="AO67" s="187">
        <v>3.552860246690266E-4</v>
      </c>
      <c r="AP67" s="187">
        <v>2.8973162692322063E-4</v>
      </c>
      <c r="AQ67" s="187">
        <v>5.4070093789278771E-4</v>
      </c>
      <c r="AR67" s="187">
        <v>5.1920403717031218E-4</v>
      </c>
      <c r="AS67" s="187">
        <v>2.2288205586358509E-4</v>
      </c>
      <c r="AT67" s="187">
        <v>4.5940328569770556E-4</v>
      </c>
      <c r="AU67" s="187">
        <v>1.8730503829193757E-4</v>
      </c>
      <c r="AV67" s="187">
        <v>9.4908565027376475E-4</v>
      </c>
      <c r="AW67" s="187">
        <v>3.5034468054565574E-4</v>
      </c>
      <c r="AX67" s="187">
        <v>8.3988866862404839E-4</v>
      </c>
      <c r="AY67" s="187">
        <v>6.9331123830684393E-4</v>
      </c>
      <c r="AZ67" s="187">
        <v>4.7745281537588818E-4</v>
      </c>
      <c r="BA67" s="187">
        <v>1.1340771632919202E-3</v>
      </c>
      <c r="BB67" s="187">
        <v>3.1147826809436621E-3</v>
      </c>
      <c r="BC67" s="187">
        <v>6.3951512389069198E-4</v>
      </c>
      <c r="BD67" s="187">
        <v>8.4976148585181319E-4</v>
      </c>
      <c r="BE67" s="187">
        <v>1.0323290301388656E-2</v>
      </c>
      <c r="BF67" s="187">
        <v>8.3510321604351959E-3</v>
      </c>
      <c r="BG67" s="187">
        <v>2.6783004105947229E-3</v>
      </c>
      <c r="BH67" s="187">
        <v>1.2311487831393952E-3</v>
      </c>
      <c r="BI67" s="187">
        <v>1.2505151438040936E-2</v>
      </c>
      <c r="BJ67" s="187">
        <v>3.268406176496676E-3</v>
      </c>
      <c r="BK67" s="187">
        <v>3.8673140868109696E-3</v>
      </c>
      <c r="BL67" s="187">
        <v>1.0168610516447327</v>
      </c>
      <c r="BM67" s="187">
        <v>1.9864321234060487E-4</v>
      </c>
      <c r="BN67" s="187">
        <v>1.4140965512672988E-3</v>
      </c>
      <c r="BO67" s="188">
        <v>1.0817804721618984</v>
      </c>
      <c r="BP67" s="149"/>
      <c r="BQ67" s="149"/>
      <c r="BR67" s="149"/>
      <c r="BS67" s="149"/>
      <c r="BT67" s="151"/>
      <c r="BU67" s="149"/>
      <c r="BV67" s="149"/>
      <c r="BW67" s="149"/>
      <c r="BX67" s="149"/>
      <c r="BY67" s="149"/>
      <c r="BZ67" s="149"/>
      <c r="CA67" s="149"/>
      <c r="CB67" s="149"/>
      <c r="CC67" s="149"/>
      <c r="CD67" s="149"/>
      <c r="CE67" s="149"/>
      <c r="CF67" s="149"/>
      <c r="CG67" s="149"/>
      <c r="CH67" s="151"/>
      <c r="CI67" s="149"/>
      <c r="CJ67" s="149"/>
      <c r="CK67" s="149"/>
      <c r="CL67" s="149"/>
      <c r="CM67" s="149"/>
      <c r="CN67" s="149"/>
      <c r="CO67" s="149"/>
      <c r="CP67" s="151"/>
      <c r="CQ67" s="149"/>
      <c r="CR67" s="151"/>
    </row>
    <row r="68" spans="1:97" s="138" customFormat="1" ht="10.9" customHeight="1" x14ac:dyDescent="0.2">
      <c r="A68" s="175" t="s">
        <v>301</v>
      </c>
      <c r="B68" s="186" t="s">
        <v>521</v>
      </c>
      <c r="C68" s="187">
        <v>8.2773749616472589E-4</v>
      </c>
      <c r="D68" s="187">
        <v>6.3726372999425482E-4</v>
      </c>
      <c r="E68" s="187">
        <v>1.0374390341881007E-3</v>
      </c>
      <c r="F68" s="187">
        <v>2.8188579005657276E-3</v>
      </c>
      <c r="G68" s="187">
        <v>3.282902706326031E-3</v>
      </c>
      <c r="H68" s="187">
        <v>1.8027836642493709E-3</v>
      </c>
      <c r="I68" s="187">
        <v>8.9097174011633991E-4</v>
      </c>
      <c r="J68" s="187">
        <v>1.1811705850860771E-3</v>
      </c>
      <c r="K68" s="187">
        <v>1.4198983961203528E-3</v>
      </c>
      <c r="L68" s="187">
        <v>9.4661720468424912E-4</v>
      </c>
      <c r="M68" s="187">
        <v>3.2414427188754682E-4</v>
      </c>
      <c r="N68" s="187">
        <v>1.2951826837995146E-3</v>
      </c>
      <c r="O68" s="187">
        <v>4.4868814336062853E-4</v>
      </c>
      <c r="P68" s="187">
        <v>4.1960430652631812E-4</v>
      </c>
      <c r="Q68" s="187">
        <v>1.8582487570003903E-4</v>
      </c>
      <c r="R68" s="187">
        <v>1.8850703993849259E-3</v>
      </c>
      <c r="S68" s="187">
        <v>1.6169265416542966E-3</v>
      </c>
      <c r="T68" s="187">
        <v>1.4671399149151041E-3</v>
      </c>
      <c r="U68" s="187">
        <v>9.4748094938042801E-4</v>
      </c>
      <c r="V68" s="187">
        <v>8.7560312228531596E-4</v>
      </c>
      <c r="W68" s="187">
        <v>9.4648359962523924E-4</v>
      </c>
      <c r="X68" s="187">
        <v>5.8372673689987263E-4</v>
      </c>
      <c r="Y68" s="187">
        <v>5.4268759823380345E-4</v>
      </c>
      <c r="Z68" s="187">
        <v>9.335220179701964E-4</v>
      </c>
      <c r="AA68" s="187">
        <v>8.2022238918555914E-5</v>
      </c>
      <c r="AB68" s="187">
        <v>3.62412656572582E-4</v>
      </c>
      <c r="AC68" s="187">
        <v>0</v>
      </c>
      <c r="AD68" s="187">
        <v>0</v>
      </c>
      <c r="AE68" s="187">
        <v>1.0514436512928799E-3</v>
      </c>
      <c r="AF68" s="187">
        <v>0</v>
      </c>
      <c r="AG68" s="187">
        <v>5.8013045223424969E-5</v>
      </c>
      <c r="AH68" s="187">
        <v>0</v>
      </c>
      <c r="AI68" s="187">
        <v>6.7998429845326678E-4</v>
      </c>
      <c r="AJ68" s="187">
        <v>1.0281035210558034E-3</v>
      </c>
      <c r="AK68" s="187">
        <v>2.1457492630523381E-4</v>
      </c>
      <c r="AL68" s="187">
        <v>5.9900117406433916E-4</v>
      </c>
      <c r="AM68" s="187">
        <v>1.9025616475797545E-3</v>
      </c>
      <c r="AN68" s="187">
        <v>1.3007403711079977E-3</v>
      </c>
      <c r="AO68" s="187">
        <v>9.8705386861269598E-4</v>
      </c>
      <c r="AP68" s="187">
        <v>3.7531857115703549E-4</v>
      </c>
      <c r="AQ68" s="187">
        <v>2.8274652581440143E-3</v>
      </c>
      <c r="AR68" s="187">
        <v>8.5165459884707737E-4</v>
      </c>
      <c r="AS68" s="187">
        <v>3.5571391720904706E-4</v>
      </c>
      <c r="AT68" s="187">
        <v>1.4691118581895669E-3</v>
      </c>
      <c r="AU68" s="187">
        <v>3.2051367348176784E-3</v>
      </c>
      <c r="AV68" s="187">
        <v>2.2679717667533675E-3</v>
      </c>
      <c r="AW68" s="187">
        <v>3.7930904467823345E-3</v>
      </c>
      <c r="AX68" s="187">
        <v>5.948308260312308E-4</v>
      </c>
      <c r="AY68" s="187">
        <v>2.3749654715894274E-3</v>
      </c>
      <c r="AZ68" s="187">
        <v>4.177236427494669E-3</v>
      </c>
      <c r="BA68" s="187">
        <v>3.0589448165495841E-3</v>
      </c>
      <c r="BB68" s="187">
        <v>1.866713775172757E-3</v>
      </c>
      <c r="BC68" s="187">
        <v>2.4387362012643541E-3</v>
      </c>
      <c r="BD68" s="187">
        <v>3.5017249115072749E-3</v>
      </c>
      <c r="BE68" s="187">
        <v>1.9147120290456303E-3</v>
      </c>
      <c r="BF68" s="187">
        <v>5.268705286332419E-3</v>
      </c>
      <c r="BG68" s="187">
        <v>6.1559940715370806E-3</v>
      </c>
      <c r="BH68" s="187">
        <v>2.0651736371500883E-3</v>
      </c>
      <c r="BI68" s="187">
        <v>2.9045053975260441E-3</v>
      </c>
      <c r="BJ68" s="187">
        <v>1.4512489106065368E-3</v>
      </c>
      <c r="BK68" s="187">
        <v>2.8094473075067493E-3</v>
      </c>
      <c r="BL68" s="187">
        <v>3.8109241097844474E-3</v>
      </c>
      <c r="BM68" s="187">
        <v>1.000610914827643</v>
      </c>
      <c r="BN68" s="187">
        <v>8.6472789263569109E-4</v>
      </c>
      <c r="BO68" s="188">
        <v>1.096598608069582</v>
      </c>
      <c r="BP68" s="149"/>
      <c r="BQ68" s="149"/>
      <c r="BR68" s="149"/>
      <c r="BS68" s="149"/>
      <c r="BT68" s="151"/>
      <c r="BU68" s="149"/>
      <c r="BV68" s="149"/>
      <c r="BW68" s="149"/>
      <c r="BX68" s="149"/>
      <c r="BY68" s="149"/>
      <c r="BZ68" s="149"/>
      <c r="CA68" s="149"/>
      <c r="CB68" s="149"/>
      <c r="CC68" s="149"/>
      <c r="CD68" s="149"/>
      <c r="CE68" s="149"/>
      <c r="CF68" s="149"/>
      <c r="CG68" s="149"/>
      <c r="CH68" s="151"/>
      <c r="CI68" s="149"/>
      <c r="CJ68" s="149"/>
      <c r="CK68" s="149"/>
      <c r="CL68" s="149"/>
      <c r="CM68" s="149"/>
      <c r="CN68" s="149"/>
      <c r="CO68" s="149"/>
      <c r="CP68" s="151"/>
      <c r="CQ68" s="149"/>
      <c r="CR68" s="151"/>
    </row>
    <row r="69" spans="1:97" s="138" customFormat="1" ht="10.9" customHeight="1" x14ac:dyDescent="0.2">
      <c r="A69" s="193" t="s">
        <v>459</v>
      </c>
      <c r="B69" s="186" t="s">
        <v>522</v>
      </c>
      <c r="C69" s="187">
        <v>1.9586589842659373E-3</v>
      </c>
      <c r="D69" s="187">
        <v>5.6682787641026478E-4</v>
      </c>
      <c r="E69" s="187">
        <v>7.5838652879125351E-4</v>
      </c>
      <c r="F69" s="187">
        <v>4.2094596890844945E-4</v>
      </c>
      <c r="G69" s="187">
        <v>1.6614339648704296E-3</v>
      </c>
      <c r="H69" s="187">
        <v>2.6278061112479196E-3</v>
      </c>
      <c r="I69" s="187">
        <v>3.6062965714936659E-3</v>
      </c>
      <c r="J69" s="187">
        <v>6.9358851379593333E-3</v>
      </c>
      <c r="K69" s="187">
        <v>3.6131192403427372E-3</v>
      </c>
      <c r="L69" s="187">
        <v>1.8722544842834363E-3</v>
      </c>
      <c r="M69" s="187">
        <v>1.9825955009772811E-3</v>
      </c>
      <c r="N69" s="187">
        <v>7.4741386637728236E-4</v>
      </c>
      <c r="O69" s="187">
        <v>1.4501096734920878E-3</v>
      </c>
      <c r="P69" s="187">
        <v>6.3126220978811775E-3</v>
      </c>
      <c r="Q69" s="187">
        <v>2.0181813341139845E-4</v>
      </c>
      <c r="R69" s="187">
        <v>1.2108460029208255E-3</v>
      </c>
      <c r="S69" s="187">
        <v>3.1504416924014061E-3</v>
      </c>
      <c r="T69" s="187">
        <v>1.1442664656075195E-3</v>
      </c>
      <c r="U69" s="187">
        <v>1.8731304047657615E-3</v>
      </c>
      <c r="V69" s="187">
        <v>1.5996548302128493E-3</v>
      </c>
      <c r="W69" s="187">
        <v>1.3484230089923618E-3</v>
      </c>
      <c r="X69" s="187">
        <v>2.9902802967389958E-4</v>
      </c>
      <c r="Y69" s="187">
        <v>4.8502249634933511E-4</v>
      </c>
      <c r="Z69" s="187">
        <v>1.8123272141441116E-3</v>
      </c>
      <c r="AA69" s="187">
        <v>1.4748421869642615E-4</v>
      </c>
      <c r="AB69" s="187">
        <v>1.0987651247736075E-3</v>
      </c>
      <c r="AC69" s="187">
        <v>0</v>
      </c>
      <c r="AD69" s="187">
        <v>0</v>
      </c>
      <c r="AE69" s="187">
        <v>2.4195146649044082E-3</v>
      </c>
      <c r="AF69" s="187">
        <v>0</v>
      </c>
      <c r="AG69" s="187">
        <v>9.4037515389923745E-4</v>
      </c>
      <c r="AH69" s="187">
        <v>0</v>
      </c>
      <c r="AI69" s="187">
        <v>1.1802699037769347E-3</v>
      </c>
      <c r="AJ69" s="187">
        <v>9.2269764765979905E-4</v>
      </c>
      <c r="AK69" s="187">
        <v>2.2792394326983032E-4</v>
      </c>
      <c r="AL69" s="187">
        <v>7.4000180865612069E-4</v>
      </c>
      <c r="AM69" s="187">
        <v>1.7641530321392204E-3</v>
      </c>
      <c r="AN69" s="187">
        <v>1.6490024870181638E-3</v>
      </c>
      <c r="AO69" s="187">
        <v>7.1826916939173799E-3</v>
      </c>
      <c r="AP69" s="187">
        <v>1.4136334441625189E-3</v>
      </c>
      <c r="AQ69" s="187">
        <v>2.2032111821112211E-3</v>
      </c>
      <c r="AR69" s="187">
        <v>3.676218823246466E-3</v>
      </c>
      <c r="AS69" s="187">
        <v>2.4390600755858339E-3</v>
      </c>
      <c r="AT69" s="187">
        <v>2.9924526507538957E-3</v>
      </c>
      <c r="AU69" s="187">
        <v>7.1691942965986808E-3</v>
      </c>
      <c r="AV69" s="187">
        <v>2.5858561333973926E-3</v>
      </c>
      <c r="AW69" s="187">
        <v>1.9042744629323464E-3</v>
      </c>
      <c r="AX69" s="187">
        <v>5.616827296297044E-4</v>
      </c>
      <c r="AY69" s="187">
        <v>3.5240894637078059E-3</v>
      </c>
      <c r="AZ69" s="187">
        <v>6.6809605800440908E-4</v>
      </c>
      <c r="BA69" s="187">
        <v>1.3285325721492159E-3</v>
      </c>
      <c r="BB69" s="187">
        <v>6.7360286494529283E-4</v>
      </c>
      <c r="BC69" s="187">
        <v>5.3203518600701484E-4</v>
      </c>
      <c r="BD69" s="187">
        <v>2.9039293243658059E-3</v>
      </c>
      <c r="BE69" s="187">
        <v>1.0338658173082594E-3</v>
      </c>
      <c r="BF69" s="187">
        <v>1.1250745515793352E-3</v>
      </c>
      <c r="BG69" s="187">
        <v>1.3269691942089169E-3</v>
      </c>
      <c r="BH69" s="187">
        <v>1.1327222781873296E-3</v>
      </c>
      <c r="BI69" s="187">
        <v>1.1822744230750109E-3</v>
      </c>
      <c r="BJ69" s="187">
        <v>1.1899173315364526E-3</v>
      </c>
      <c r="BK69" s="187">
        <v>9.6141045781976886E-4</v>
      </c>
      <c r="BL69" s="187">
        <v>1.8950300754284012E-3</v>
      </c>
      <c r="BM69" s="187">
        <v>1.0748972096409235E-3</v>
      </c>
      <c r="BN69" s="187">
        <v>1.0005663479521831</v>
      </c>
      <c r="BO69" s="188">
        <v>1.111976572523057</v>
      </c>
      <c r="BP69" s="149"/>
      <c r="BQ69" s="149"/>
      <c r="BR69" s="149"/>
      <c r="BS69" s="149"/>
      <c r="BT69" s="151"/>
      <c r="BU69" s="149"/>
      <c r="BV69" s="149"/>
      <c r="BW69" s="149"/>
      <c r="BX69" s="149"/>
      <c r="BY69" s="149"/>
      <c r="BZ69" s="149"/>
      <c r="CA69" s="149"/>
      <c r="CB69" s="149"/>
      <c r="CC69" s="149"/>
      <c r="CD69" s="149"/>
      <c r="CE69" s="149"/>
      <c r="CF69" s="149"/>
      <c r="CG69" s="149"/>
      <c r="CH69" s="151"/>
      <c r="CI69" s="149"/>
      <c r="CJ69" s="149"/>
      <c r="CK69" s="149"/>
      <c r="CL69" s="149"/>
      <c r="CM69" s="149"/>
      <c r="CN69" s="149"/>
      <c r="CO69" s="149"/>
      <c r="CP69" s="151"/>
      <c r="CQ69" s="149"/>
      <c r="CR69" s="151"/>
    </row>
    <row r="70" spans="1:97" s="138" customFormat="1" ht="10.9" customHeight="1" x14ac:dyDescent="0.2">
      <c r="A70" s="199"/>
      <c r="B70" s="200" t="s">
        <v>329</v>
      </c>
      <c r="C70" s="201">
        <v>1.2878271513438049</v>
      </c>
      <c r="D70" s="201">
        <v>1.3428851354466558</v>
      </c>
      <c r="E70" s="201">
        <v>1.4439831212237397</v>
      </c>
      <c r="F70" s="201">
        <v>1.2211869802929256</v>
      </c>
      <c r="G70" s="201">
        <v>1.3255574717348713</v>
      </c>
      <c r="H70" s="201">
        <v>1.1404341867356624</v>
      </c>
      <c r="I70" s="201">
        <v>1.1752128607686756</v>
      </c>
      <c r="J70" s="201">
        <v>1.172196427245948</v>
      </c>
      <c r="K70" s="201">
        <v>1.8447977391877317</v>
      </c>
      <c r="L70" s="201">
        <v>1.393844854368828</v>
      </c>
      <c r="M70" s="201">
        <v>1.1265909292241767</v>
      </c>
      <c r="N70" s="201">
        <v>1.3127000958571173</v>
      </c>
      <c r="O70" s="201">
        <v>1.1853096700969252</v>
      </c>
      <c r="P70" s="201">
        <v>1.2948940398154518</v>
      </c>
      <c r="Q70" s="201">
        <v>1.1281238908499358</v>
      </c>
      <c r="R70" s="201">
        <v>1.1613044848798009</v>
      </c>
      <c r="S70" s="201">
        <v>1.5146880000331264</v>
      </c>
      <c r="T70" s="201">
        <v>1.2927206325120983</v>
      </c>
      <c r="U70" s="201">
        <v>1.5004396471388362</v>
      </c>
      <c r="V70" s="201">
        <v>1.4491020365499854</v>
      </c>
      <c r="W70" s="201">
        <v>1.2532706638471416</v>
      </c>
      <c r="X70" s="201">
        <v>1.1916029650061231</v>
      </c>
      <c r="Y70" s="201">
        <v>1.219628061817132</v>
      </c>
      <c r="Z70" s="201">
        <v>1.2147609566805324</v>
      </c>
      <c r="AA70" s="201">
        <v>1.0564541835925574</v>
      </c>
      <c r="AB70" s="201">
        <v>1.240432760749377</v>
      </c>
      <c r="AC70" s="201">
        <v>1</v>
      </c>
      <c r="AD70" s="201">
        <v>1</v>
      </c>
      <c r="AE70" s="201">
        <v>1.2468150778918663</v>
      </c>
      <c r="AF70" s="201">
        <v>1</v>
      </c>
      <c r="AG70" s="201">
        <v>1.0448746781107774</v>
      </c>
      <c r="AH70" s="201">
        <v>1</v>
      </c>
      <c r="AI70" s="201">
        <v>1.1256692816699356</v>
      </c>
      <c r="AJ70" s="201">
        <v>1.139769836137126</v>
      </c>
      <c r="AK70" s="201">
        <v>1.1541406082879699</v>
      </c>
      <c r="AL70" s="201">
        <v>1.105630952926723</v>
      </c>
      <c r="AM70" s="201">
        <v>1.2245147783280179</v>
      </c>
      <c r="AN70" s="201">
        <v>1.5042504366622445</v>
      </c>
      <c r="AO70" s="201">
        <v>1.2790809476440932</v>
      </c>
      <c r="AP70" s="201">
        <v>1.2426854325652994</v>
      </c>
      <c r="AQ70" s="201">
        <v>1.2939839451430275</v>
      </c>
      <c r="AR70" s="201">
        <v>1.248111896115127</v>
      </c>
      <c r="AS70" s="201">
        <v>1.2006529111057096</v>
      </c>
      <c r="AT70" s="201">
        <v>1.2751489596864405</v>
      </c>
      <c r="AU70" s="201">
        <v>1.1734426966438023</v>
      </c>
      <c r="AV70" s="201">
        <v>1.1641542000428158</v>
      </c>
      <c r="AW70" s="201">
        <v>1.1814983327128876</v>
      </c>
      <c r="AX70" s="201">
        <v>1.1463669049957959</v>
      </c>
      <c r="AY70" s="201">
        <v>1.2709356333718367</v>
      </c>
      <c r="AZ70" s="201">
        <v>1.130383104027409</v>
      </c>
      <c r="BA70" s="201">
        <v>1.2220645328199922</v>
      </c>
      <c r="BB70" s="201">
        <v>1.2657010088641709</v>
      </c>
      <c r="BC70" s="201">
        <v>1.1634630026446979</v>
      </c>
      <c r="BD70" s="201">
        <v>1.1533968202622313</v>
      </c>
      <c r="BE70" s="201">
        <v>1.1722192813157049</v>
      </c>
      <c r="BF70" s="201">
        <v>1.139029936479349</v>
      </c>
      <c r="BG70" s="201">
        <v>1.1952359099245835</v>
      </c>
      <c r="BH70" s="201">
        <v>1.1811097883315853</v>
      </c>
      <c r="BI70" s="201">
        <v>1.3552540476662318</v>
      </c>
      <c r="BJ70" s="201">
        <v>1.3455921305141121</v>
      </c>
      <c r="BK70" s="201">
        <v>1.182406602023875</v>
      </c>
      <c r="BL70" s="201">
        <v>1.2040468295568383</v>
      </c>
      <c r="BM70" s="201">
        <v>1.5982739408474633</v>
      </c>
      <c r="BN70" s="201">
        <v>1.394174429923464</v>
      </c>
      <c r="BO70" s="202">
        <v>1.2377191847225368</v>
      </c>
      <c r="BP70" s="149"/>
      <c r="BQ70" s="149"/>
      <c r="BR70" s="149"/>
      <c r="BS70" s="149"/>
      <c r="BT70" s="151"/>
      <c r="BU70" s="149"/>
      <c r="BV70" s="149"/>
      <c r="BW70" s="149"/>
      <c r="BX70" s="149"/>
      <c r="BY70" s="149"/>
      <c r="BZ70" s="149"/>
      <c r="CA70" s="149"/>
      <c r="CB70" s="149"/>
      <c r="CC70" s="149"/>
      <c r="CD70" s="149"/>
      <c r="CE70" s="149"/>
      <c r="CF70" s="149"/>
      <c r="CG70" s="149"/>
      <c r="CH70" s="151"/>
      <c r="CI70" s="149"/>
      <c r="CJ70" s="149"/>
      <c r="CK70" s="149"/>
      <c r="CL70" s="149"/>
      <c r="CM70" s="149"/>
      <c r="CN70" s="149"/>
      <c r="CO70" s="149"/>
      <c r="CP70" s="151"/>
      <c r="CQ70" s="149"/>
      <c r="CR70" s="151"/>
    </row>
    <row r="71" spans="1:97" s="138" customFormat="1" ht="10.9" customHeight="1" x14ac:dyDescent="0.2">
      <c r="A71" s="136"/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4"/>
      <c r="AJ71" s="144"/>
      <c r="AK71" s="144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  <c r="AV71" s="144"/>
      <c r="AW71" s="144"/>
      <c r="AX71" s="144"/>
      <c r="AY71" s="144"/>
      <c r="AZ71" s="144"/>
      <c r="BA71" s="144"/>
      <c r="BB71" s="144"/>
      <c r="BC71" s="144"/>
      <c r="BD71" s="144"/>
      <c r="BE71" s="144"/>
      <c r="BF71" s="144"/>
      <c r="BG71" s="144"/>
      <c r="BH71" s="144"/>
      <c r="BI71" s="144"/>
      <c r="BJ71" s="144"/>
      <c r="BK71" s="144"/>
      <c r="BL71" s="144"/>
      <c r="BM71" s="144"/>
      <c r="BN71" s="144"/>
      <c r="BO71" s="144"/>
      <c r="BP71" s="144"/>
      <c r="BQ71" s="144"/>
      <c r="BR71" s="144"/>
      <c r="BS71" s="144"/>
      <c r="BT71" s="144"/>
      <c r="BU71" s="144"/>
      <c r="BV71" s="144"/>
      <c r="BW71" s="144"/>
      <c r="BX71" s="144"/>
      <c r="BY71" s="144"/>
      <c r="BZ71" s="144"/>
      <c r="CA71" s="144"/>
      <c r="CB71" s="144"/>
      <c r="CC71" s="144"/>
      <c r="CD71" s="144"/>
      <c r="CE71" s="144"/>
      <c r="CF71" s="144"/>
      <c r="CG71" s="144"/>
      <c r="CH71" s="144"/>
      <c r="CI71" s="144"/>
      <c r="CJ71" s="144"/>
      <c r="CK71" s="144"/>
      <c r="CL71" s="144"/>
      <c r="CM71" s="144"/>
      <c r="CN71" s="144"/>
      <c r="CO71" s="144"/>
      <c r="CP71" s="145"/>
      <c r="CQ71" s="145"/>
      <c r="CR71" s="145"/>
    </row>
    <row r="72" spans="1:97" s="138" customFormat="1" ht="10.9" customHeight="1" x14ac:dyDescent="0.2">
      <c r="A72" s="136"/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  <c r="AG72" s="144"/>
      <c r="AH72" s="144"/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  <c r="BI72" s="144"/>
      <c r="BJ72" s="144"/>
      <c r="BK72" s="144"/>
      <c r="BL72" s="144"/>
      <c r="BM72" s="144"/>
      <c r="BN72" s="144"/>
      <c r="BO72" s="144"/>
      <c r="BP72" s="143"/>
      <c r="BQ72" s="144"/>
      <c r="BR72" s="144"/>
      <c r="BS72" s="144"/>
      <c r="BT72" s="144"/>
      <c r="BU72" s="144"/>
      <c r="BV72" s="144"/>
      <c r="BW72" s="144"/>
      <c r="BX72" s="144"/>
      <c r="BY72" s="144"/>
      <c r="BZ72" s="144"/>
      <c r="CA72" s="144"/>
      <c r="CB72" s="144"/>
      <c r="CC72" s="144"/>
      <c r="CD72" s="144"/>
      <c r="CE72" s="144"/>
      <c r="CF72" s="144"/>
      <c r="CG72" s="144"/>
      <c r="CH72" s="144"/>
      <c r="CI72" s="144"/>
      <c r="CJ72" s="144"/>
      <c r="CK72" s="144"/>
      <c r="CL72" s="144"/>
      <c r="CM72" s="144"/>
      <c r="CN72" s="144"/>
      <c r="CO72" s="144"/>
      <c r="CP72" s="144"/>
      <c r="CQ72" s="144"/>
      <c r="CR72" s="144"/>
      <c r="CS72" s="145"/>
    </row>
    <row r="73" spans="1:97" s="138" customFormat="1" ht="10.9" customHeight="1" x14ac:dyDescent="0.2">
      <c r="A73" s="136"/>
      <c r="BP73" s="139"/>
      <c r="CS73" s="139"/>
    </row>
    <row r="74" spans="1:97" s="138" customFormat="1" ht="10.9" customHeight="1" x14ac:dyDescent="0.2">
      <c r="A74" s="136"/>
      <c r="BP74" s="139"/>
      <c r="CS74" s="139"/>
    </row>
    <row r="75" spans="1:97" s="138" customFormat="1" ht="10.9" customHeight="1" x14ac:dyDescent="0.2">
      <c r="A75" s="136"/>
      <c r="BP75" s="139"/>
      <c r="CS75" s="139"/>
    </row>
    <row r="76" spans="1:97" s="138" customFormat="1" ht="10.9" customHeight="1" x14ac:dyDescent="0.2">
      <c r="A76" s="136"/>
      <c r="BP76" s="139"/>
      <c r="CS76" s="139"/>
    </row>
    <row r="77" spans="1:97" s="138" customFormat="1" ht="10.9" customHeight="1" x14ac:dyDescent="0.2">
      <c r="A77" s="136"/>
      <c r="BP77" s="139"/>
      <c r="CS77" s="139"/>
    </row>
    <row r="78" spans="1:97" s="138" customFormat="1" ht="10.9" customHeight="1" x14ac:dyDescent="0.2">
      <c r="A78" s="136"/>
      <c r="BP78" s="139"/>
      <c r="CS78" s="139"/>
    </row>
    <row r="79" spans="1:97" s="138" customFormat="1" ht="10.9" customHeight="1" x14ac:dyDescent="0.2">
      <c r="A79" s="136"/>
      <c r="BP79" s="139"/>
      <c r="CS79" s="139"/>
    </row>
    <row r="80" spans="1:97" s="138" customFormat="1" ht="10.9" customHeight="1" x14ac:dyDescent="0.2">
      <c r="A80" s="136"/>
      <c r="BP80" s="139"/>
      <c r="CS80" s="139"/>
    </row>
    <row r="81" spans="1:97" s="138" customFormat="1" ht="6.75" customHeight="1" x14ac:dyDescent="0.2">
      <c r="A81" s="136"/>
      <c r="BP81" s="139"/>
      <c r="CS81" s="139"/>
    </row>
  </sheetData>
  <phoneticPr fontId="4"/>
  <pageMargins left="0.78740157480314965" right="0.78740157480314965" top="0.98425196850393704" bottom="0.82677165354330717" header="0.51181102362204722" footer="0.19685039370078741"/>
  <pageSetup paperSize="9" scale="58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view="pageBreakPreview" zoomScaleNormal="100" zoomScaleSheetLayoutView="100" workbookViewId="0">
      <selection activeCell="J38" sqref="J38"/>
    </sheetView>
  </sheetViews>
  <sheetFormatPr defaultColWidth="9" defaultRowHeight="17.5" x14ac:dyDescent="0.2"/>
  <cols>
    <col min="1" max="1" width="10.36328125" style="2" customWidth="1"/>
    <col min="2" max="4" width="13.7265625" style="2" customWidth="1"/>
    <col min="5" max="16384" width="9" style="2"/>
  </cols>
  <sheetData>
    <row r="1" spans="1:13" ht="32" thickBot="1" x14ac:dyDescent="0.25">
      <c r="A1" s="134" t="s">
        <v>46</v>
      </c>
      <c r="E1" s="160"/>
      <c r="F1" s="160"/>
      <c r="G1" s="160"/>
      <c r="H1" s="614">
        <f>IF(H2&gt;H3,H3,H2)</f>
        <v>25</v>
      </c>
      <c r="I1" s="152" t="s">
        <v>334</v>
      </c>
      <c r="J1" s="153"/>
      <c r="K1" s="154"/>
    </row>
    <row r="2" spans="1:13" ht="23" thickBot="1" x14ac:dyDescent="0.8">
      <c r="A2" s="155" t="s">
        <v>336</v>
      </c>
      <c r="B2" s="156" t="s">
        <v>416</v>
      </c>
      <c r="C2" s="157" t="s">
        <v>338</v>
      </c>
      <c r="D2" s="158">
        <f ca="1">OFFSET(D6,H1,0)</f>
        <v>0.65816824510667427</v>
      </c>
      <c r="E2" s="611" t="str">
        <f ca="1">IF(H2&gt;H3,"← "&amp;OFFSET(A6,H3,0)&amp;"値を適用","")</f>
        <v/>
      </c>
      <c r="F2" s="617"/>
      <c r="G2" s="617"/>
      <c r="H2" s="615">
        <f>MATCH(B2,M7:M31,0)</f>
        <v>25</v>
      </c>
      <c r="I2" s="159" t="s">
        <v>339</v>
      </c>
      <c r="J2" s="160"/>
      <c r="K2" s="161"/>
    </row>
    <row r="3" spans="1:13" ht="31.5" x14ac:dyDescent="0.2">
      <c r="A3" s="134"/>
      <c r="E3" s="160"/>
      <c r="F3" s="160"/>
      <c r="G3" s="160"/>
      <c r="H3" s="616">
        <f>COUNT(C:C)</f>
        <v>25</v>
      </c>
      <c r="I3" s="162" t="s">
        <v>340</v>
      </c>
      <c r="J3" s="163"/>
      <c r="K3" s="164"/>
    </row>
    <row r="4" spans="1:13" ht="26" thickBot="1" x14ac:dyDescent="0.25">
      <c r="A4" s="1"/>
      <c r="D4" s="10" t="s">
        <v>47</v>
      </c>
    </row>
    <row r="5" spans="1:13" ht="18.5" thickTop="1" thickBot="1" x14ac:dyDescent="0.25">
      <c r="A5" s="3"/>
      <c r="B5" s="4" t="s">
        <v>41</v>
      </c>
      <c r="C5" s="4" t="s">
        <v>42</v>
      </c>
      <c r="D5" s="4" t="s">
        <v>40</v>
      </c>
    </row>
    <row r="6" spans="1:13" ht="18.5" thickTop="1" thickBot="1" x14ac:dyDescent="0.25">
      <c r="A6" s="3"/>
      <c r="B6" s="4" t="s">
        <v>406</v>
      </c>
      <c r="C6" s="4" t="s">
        <v>407</v>
      </c>
      <c r="D6" s="4" t="s">
        <v>341</v>
      </c>
      <c r="M6" s="2" t="s">
        <v>335</v>
      </c>
    </row>
    <row r="7" spans="1:13" ht="18.5" hidden="1" thickTop="1" thickBot="1" x14ac:dyDescent="0.25">
      <c r="A7" s="5" t="s">
        <v>395</v>
      </c>
      <c r="B7" s="6">
        <v>329216</v>
      </c>
      <c r="C7" s="6">
        <v>460967</v>
      </c>
      <c r="D7" s="7">
        <f>B7/C7</f>
        <v>0.71418561415459236</v>
      </c>
      <c r="M7" s="2" t="s">
        <v>395</v>
      </c>
    </row>
    <row r="8" spans="1:13" ht="18.5" hidden="1" thickTop="1" thickBot="1" x14ac:dyDescent="0.25">
      <c r="A8" s="3" t="s">
        <v>396</v>
      </c>
      <c r="B8" s="8">
        <v>319159</v>
      </c>
      <c r="C8" s="8">
        <v>448136</v>
      </c>
      <c r="D8" s="9">
        <f t="shared" ref="D8:D31" si="0">B8/C8</f>
        <v>0.71219228091472231</v>
      </c>
      <c r="M8" s="2" t="s">
        <v>396</v>
      </c>
    </row>
    <row r="9" spans="1:13" ht="18.5" hidden="1" thickTop="1" thickBot="1" x14ac:dyDescent="0.25">
      <c r="A9" s="5" t="s">
        <v>397</v>
      </c>
      <c r="B9" s="6">
        <v>317178</v>
      </c>
      <c r="C9" s="6">
        <v>447722</v>
      </c>
      <c r="D9" s="7">
        <f t="shared" si="0"/>
        <v>0.70842621090766145</v>
      </c>
      <c r="M9" s="2" t="s">
        <v>397</v>
      </c>
    </row>
    <row r="10" spans="1:13" ht="18.5" hidden="1" thickTop="1" thickBot="1" x14ac:dyDescent="0.25">
      <c r="A10" s="3" t="s">
        <v>398</v>
      </c>
      <c r="B10" s="8">
        <v>307928</v>
      </c>
      <c r="C10" s="8">
        <v>434063</v>
      </c>
      <c r="D10" s="9">
        <f t="shared" si="0"/>
        <v>0.70940854207799331</v>
      </c>
      <c r="M10" s="2" t="s">
        <v>398</v>
      </c>
    </row>
    <row r="11" spans="1:13" ht="18.5" hidden="1" thickTop="1" thickBot="1" x14ac:dyDescent="0.25">
      <c r="A11" s="5" t="s">
        <v>399</v>
      </c>
      <c r="B11" s="6">
        <v>298655</v>
      </c>
      <c r="C11" s="6">
        <v>393015</v>
      </c>
      <c r="D11" s="7">
        <f t="shared" si="0"/>
        <v>0.75990738266987268</v>
      </c>
      <c r="M11" s="2" t="s">
        <v>399</v>
      </c>
    </row>
    <row r="12" spans="1:13" ht="18.5" hidden="1" thickTop="1" thickBot="1" x14ac:dyDescent="0.25">
      <c r="A12" s="3" t="s">
        <v>400</v>
      </c>
      <c r="B12" s="8">
        <v>302306</v>
      </c>
      <c r="C12" s="8">
        <v>406096</v>
      </c>
      <c r="D12" s="9">
        <f t="shared" si="0"/>
        <v>0.74442003861155981</v>
      </c>
      <c r="M12" s="2" t="s">
        <v>400</v>
      </c>
    </row>
    <row r="13" spans="1:13" ht="18.5" hidden="1" thickTop="1" thickBot="1" x14ac:dyDescent="0.25">
      <c r="A13" s="5" t="s">
        <v>401</v>
      </c>
      <c r="B13" s="6">
        <v>287905</v>
      </c>
      <c r="C13" s="6">
        <v>371479</v>
      </c>
      <c r="D13" s="7">
        <f t="shared" si="0"/>
        <v>0.77502362179288731</v>
      </c>
      <c r="M13" s="2" t="s">
        <v>401</v>
      </c>
    </row>
    <row r="14" spans="1:13" ht="18.5" thickTop="1" thickBot="1" x14ac:dyDescent="0.25">
      <c r="A14" s="3" t="s">
        <v>402</v>
      </c>
      <c r="B14" s="8">
        <v>284704</v>
      </c>
      <c r="C14" s="8">
        <v>378860</v>
      </c>
      <c r="D14" s="9">
        <f t="shared" si="0"/>
        <v>0.75147547906878531</v>
      </c>
      <c r="M14" s="2" t="s">
        <v>402</v>
      </c>
    </row>
    <row r="15" spans="1:13" ht="18.5" thickTop="1" thickBot="1" x14ac:dyDescent="0.25">
      <c r="A15" s="5" t="s">
        <v>403</v>
      </c>
      <c r="B15" s="6">
        <v>277349</v>
      </c>
      <c r="C15" s="6">
        <v>362790</v>
      </c>
      <c r="D15" s="7">
        <f t="shared" si="0"/>
        <v>0.76448909837647128</v>
      </c>
      <c r="M15" s="2" t="s">
        <v>403</v>
      </c>
    </row>
    <row r="16" spans="1:13" ht="18.5" thickTop="1" thickBot="1" x14ac:dyDescent="0.25">
      <c r="A16" s="3" t="s">
        <v>43</v>
      </c>
      <c r="B16" s="8">
        <v>288915</v>
      </c>
      <c r="C16" s="8">
        <v>398654</v>
      </c>
      <c r="D16" s="9">
        <f t="shared" si="0"/>
        <v>0.72472620367536766</v>
      </c>
      <c r="M16" s="2" t="s">
        <v>43</v>
      </c>
    </row>
    <row r="17" spans="1:13" ht="18.5" thickTop="1" thickBot="1" x14ac:dyDescent="0.25">
      <c r="A17" s="5" t="s">
        <v>44</v>
      </c>
      <c r="B17" s="6">
        <v>290969</v>
      </c>
      <c r="C17" s="6">
        <v>389713</v>
      </c>
      <c r="D17" s="7">
        <f t="shared" si="0"/>
        <v>0.7466237975125285</v>
      </c>
      <c r="M17" s="2" t="s">
        <v>44</v>
      </c>
    </row>
    <row r="18" spans="1:13" ht="18.5" thickTop="1" thickBot="1" x14ac:dyDescent="0.25">
      <c r="A18" s="3" t="s">
        <v>45</v>
      </c>
      <c r="B18" s="8">
        <v>301475</v>
      </c>
      <c r="C18" s="8">
        <v>393643</v>
      </c>
      <c r="D18" s="9">
        <f t="shared" si="0"/>
        <v>0.76585891277121654</v>
      </c>
      <c r="M18" s="2" t="s">
        <v>45</v>
      </c>
    </row>
    <row r="19" spans="1:13" ht="18.5" thickTop="1" thickBot="1" x14ac:dyDescent="0.25">
      <c r="A19" s="5" t="s">
        <v>331</v>
      </c>
      <c r="B19" s="6">
        <v>274329</v>
      </c>
      <c r="C19" s="6">
        <v>398141</v>
      </c>
      <c r="D19" s="7">
        <f t="shared" si="0"/>
        <v>0.68902474249072565</v>
      </c>
      <c r="M19" s="2" t="s">
        <v>331</v>
      </c>
    </row>
    <row r="20" spans="1:13" ht="18.5" thickTop="1" thickBot="1" x14ac:dyDescent="0.25">
      <c r="A20" s="3" t="s">
        <v>332</v>
      </c>
      <c r="B20" s="8">
        <v>319103</v>
      </c>
      <c r="C20" s="8">
        <v>421273</v>
      </c>
      <c r="D20" s="9">
        <f t="shared" si="0"/>
        <v>0.75747318247312312</v>
      </c>
      <c r="M20" s="2" t="s">
        <v>332</v>
      </c>
    </row>
    <row r="21" spans="1:13" ht="18.5" thickTop="1" thickBot="1" x14ac:dyDescent="0.25">
      <c r="A21" s="168" t="s">
        <v>337</v>
      </c>
      <c r="B21" s="169">
        <v>298650</v>
      </c>
      <c r="C21" s="169">
        <v>403812</v>
      </c>
      <c r="D21" s="170">
        <f t="shared" si="0"/>
        <v>0.73957683278357256</v>
      </c>
      <c r="M21" s="2" t="s">
        <v>337</v>
      </c>
    </row>
    <row r="22" spans="1:13" ht="18.5" thickTop="1" thickBot="1" x14ac:dyDescent="0.25">
      <c r="A22" s="3" t="s">
        <v>342</v>
      </c>
      <c r="B22" s="8">
        <v>297648</v>
      </c>
      <c r="C22" s="8">
        <v>405459</v>
      </c>
      <c r="D22" s="9">
        <f t="shared" si="0"/>
        <v>0.73410135180129188</v>
      </c>
      <c r="M22" s="2" t="s">
        <v>342</v>
      </c>
    </row>
    <row r="23" spans="1:13" ht="18.5" thickTop="1" thickBot="1" x14ac:dyDescent="0.25">
      <c r="A23" s="168" t="s">
        <v>343</v>
      </c>
      <c r="B23" s="169">
        <v>291773</v>
      </c>
      <c r="C23" s="169">
        <v>425560</v>
      </c>
      <c r="D23" s="170">
        <f t="shared" si="0"/>
        <v>0.68562129899426638</v>
      </c>
      <c r="M23" s="2" t="s">
        <v>343</v>
      </c>
    </row>
    <row r="24" spans="1:13" ht="18.5" thickTop="1" thickBot="1" x14ac:dyDescent="0.25">
      <c r="A24" s="3" t="s">
        <v>344</v>
      </c>
      <c r="B24" s="8">
        <v>282386</v>
      </c>
      <c r="C24" s="8">
        <v>387683</v>
      </c>
      <c r="D24" s="9">
        <f t="shared" si="0"/>
        <v>0.7283940745402816</v>
      </c>
      <c r="M24" s="2" t="s">
        <v>404</v>
      </c>
    </row>
    <row r="25" spans="1:13" ht="18.5" thickTop="1" thickBot="1" x14ac:dyDescent="0.25">
      <c r="A25" s="168" t="s">
        <v>394</v>
      </c>
      <c r="B25" s="169">
        <v>301276</v>
      </c>
      <c r="C25" s="169">
        <v>401120</v>
      </c>
      <c r="D25" s="170">
        <f t="shared" si="0"/>
        <v>0.75108695652173918</v>
      </c>
      <c r="M25" s="2" t="s">
        <v>405</v>
      </c>
    </row>
    <row r="26" spans="1:13" ht="18.5" thickTop="1" thickBot="1" x14ac:dyDescent="0.25">
      <c r="A26" s="3" t="s">
        <v>432</v>
      </c>
      <c r="B26" s="8">
        <v>295437</v>
      </c>
      <c r="C26" s="8">
        <v>408316</v>
      </c>
      <c r="D26" s="9">
        <f t="shared" si="0"/>
        <v>0.72354989762830746</v>
      </c>
      <c r="M26" s="2" t="s">
        <v>432</v>
      </c>
    </row>
    <row r="27" spans="1:13" ht="18.5" thickTop="1" thickBot="1" x14ac:dyDescent="0.25">
      <c r="A27" s="168" t="s">
        <v>584</v>
      </c>
      <c r="B27" s="166">
        <v>305062</v>
      </c>
      <c r="C27" s="166">
        <v>461647</v>
      </c>
      <c r="D27" s="170">
        <f t="shared" si="0"/>
        <v>0.66081226564886153</v>
      </c>
      <c r="M27" s="2" t="s">
        <v>584</v>
      </c>
    </row>
    <row r="28" spans="1:13" ht="18.5" thickTop="1" thickBot="1" x14ac:dyDescent="0.25">
      <c r="A28" s="3" t="s">
        <v>596</v>
      </c>
      <c r="B28" s="340">
        <v>296321</v>
      </c>
      <c r="C28" s="340">
        <v>474267</v>
      </c>
      <c r="D28" s="9">
        <f t="shared" si="0"/>
        <v>0.62479784593910181</v>
      </c>
      <c r="M28" s="2" t="s">
        <v>597</v>
      </c>
    </row>
    <row r="29" spans="1:13" ht="18.5" thickTop="1" thickBot="1" x14ac:dyDescent="0.25">
      <c r="A29" s="168" t="s">
        <v>598</v>
      </c>
      <c r="B29" s="166">
        <v>277611</v>
      </c>
      <c r="C29" s="166">
        <v>450485</v>
      </c>
      <c r="D29" s="170">
        <f t="shared" si="0"/>
        <v>0.61624915368991195</v>
      </c>
      <c r="M29" s="2" t="s">
        <v>599</v>
      </c>
    </row>
    <row r="30" spans="1:13" ht="18.5" thickTop="1" thickBot="1" x14ac:dyDescent="0.25">
      <c r="A30" s="3" t="s">
        <v>600</v>
      </c>
      <c r="B30" s="340">
        <v>317849</v>
      </c>
      <c r="C30" s="340">
        <v>472608</v>
      </c>
      <c r="D30" s="9">
        <f t="shared" si="0"/>
        <v>0.67254257227977521</v>
      </c>
      <c r="M30" s="2" t="s">
        <v>601</v>
      </c>
    </row>
    <row r="31" spans="1:13" ht="18.5" thickTop="1" thickBot="1" x14ac:dyDescent="0.25">
      <c r="A31" s="165" t="s">
        <v>415</v>
      </c>
      <c r="B31" s="166">
        <f>SUM(B26:B30)</f>
        <v>1492280</v>
      </c>
      <c r="C31" s="166">
        <f>SUM(C26:C30)</f>
        <v>2267323</v>
      </c>
      <c r="D31" s="170">
        <f t="shared" si="0"/>
        <v>0.65816824510667427</v>
      </c>
      <c r="M31" s="2" t="s">
        <v>416</v>
      </c>
    </row>
    <row r="32" spans="1:13" ht="18" thickTop="1" x14ac:dyDescent="0.2">
      <c r="A32" s="165"/>
      <c r="B32" s="166"/>
      <c r="C32" s="166"/>
      <c r="D32" s="167"/>
    </row>
    <row r="33" spans="1:1" x14ac:dyDescent="0.2">
      <c r="A33" s="2" t="s">
        <v>48</v>
      </c>
    </row>
    <row r="34" spans="1:1" x14ac:dyDescent="0.2">
      <c r="A34" s="2" t="s">
        <v>49</v>
      </c>
    </row>
  </sheetData>
  <mergeCells count="1">
    <mergeCell ref="E2:G2"/>
  </mergeCells>
  <phoneticPr fontId="4"/>
  <dataValidations disablePrompts="1" count="1">
    <dataValidation type="list" allowBlank="1" showInputMessage="1" showErrorMessage="1" sqref="B2">
      <formula1>$M$7:$M$31</formula1>
    </dataValidation>
  </dataValidations>
  <pageMargins left="0.7" right="0.7" top="0.75" bottom="0.75" header="0.3" footer="0.3"/>
  <pageSetup paperSize="9" orientation="portrait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view="pageBreakPreview" zoomScaleNormal="100" zoomScaleSheetLayoutView="100" workbookViewId="0">
      <selection activeCell="F6" sqref="F6"/>
    </sheetView>
  </sheetViews>
  <sheetFormatPr defaultColWidth="9" defaultRowHeight="13" x14ac:dyDescent="0.2"/>
  <cols>
    <col min="1" max="1" width="25.6328125" style="12" customWidth="1"/>
    <col min="2" max="4" width="15.6328125" style="12" customWidth="1"/>
    <col min="5" max="16384" width="9" style="12"/>
  </cols>
  <sheetData>
    <row r="1" spans="1:4" ht="23.5" x14ac:dyDescent="0.2">
      <c r="A1" s="57" t="s">
        <v>100</v>
      </c>
      <c r="B1" s="57"/>
      <c r="D1" s="15" t="str">
        <f>'10波及計算'!A1</f>
        <v>《釧路・根室圏 》</v>
      </c>
    </row>
    <row r="3" spans="1:4" ht="16.5" customHeight="1" x14ac:dyDescent="0.2">
      <c r="A3" s="612" t="s">
        <v>0</v>
      </c>
      <c r="B3" s="305" t="s">
        <v>101</v>
      </c>
      <c r="C3" s="305" t="s">
        <v>101</v>
      </c>
      <c r="D3" s="612" t="s">
        <v>85</v>
      </c>
    </row>
    <row r="4" spans="1:4" ht="16.5" customHeight="1" x14ac:dyDescent="0.2">
      <c r="A4" s="613"/>
      <c r="B4" s="307" t="s">
        <v>581</v>
      </c>
      <c r="C4" s="307" t="s">
        <v>589</v>
      </c>
      <c r="D4" s="613"/>
    </row>
    <row r="5" spans="1:4" ht="16.5" customHeight="1" x14ac:dyDescent="0.2">
      <c r="A5" s="303" t="s">
        <v>460</v>
      </c>
      <c r="B5" s="59">
        <v>656</v>
      </c>
      <c r="C5" s="60">
        <f>'11取引基本表'!CS6</f>
        <v>3231</v>
      </c>
      <c r="D5" s="61">
        <f t="shared" ref="D5:D69" si="0">IF(ISERROR(B5/C5),"0",(B5/C5))</f>
        <v>0.20303311668214175</v>
      </c>
    </row>
    <row r="6" spans="1:4" ht="16.5" customHeight="1" x14ac:dyDescent="0.2">
      <c r="A6" s="303" t="s">
        <v>461</v>
      </c>
      <c r="B6" s="59">
        <v>1256</v>
      </c>
      <c r="C6" s="62">
        <f>'11取引基本表'!CS7</f>
        <v>41634</v>
      </c>
      <c r="D6" s="61">
        <f t="shared" si="0"/>
        <v>3.0167651438727964E-2</v>
      </c>
    </row>
    <row r="7" spans="1:4" ht="16.5" customHeight="1" x14ac:dyDescent="0.2">
      <c r="A7" s="303" t="s">
        <v>462</v>
      </c>
      <c r="B7" s="59">
        <v>14705</v>
      </c>
      <c r="C7" s="62">
        <f>'11取引基本表'!CS8</f>
        <v>177424</v>
      </c>
      <c r="D7" s="61">
        <f t="shared" si="0"/>
        <v>8.2880557309045005E-2</v>
      </c>
    </row>
    <row r="8" spans="1:4" ht="16.5" customHeight="1" x14ac:dyDescent="0.2">
      <c r="A8" s="303" t="s">
        <v>463</v>
      </c>
      <c r="B8" s="59">
        <v>1739</v>
      </c>
      <c r="C8" s="62">
        <f>'11取引基本表'!CS9</f>
        <v>13045</v>
      </c>
      <c r="D8" s="61">
        <f t="shared" si="0"/>
        <v>0.13330778075891145</v>
      </c>
    </row>
    <row r="9" spans="1:4" ht="16.5" customHeight="1" x14ac:dyDescent="0.2">
      <c r="A9" s="303" t="s">
        <v>464</v>
      </c>
      <c r="B9" s="59">
        <v>724</v>
      </c>
      <c r="C9" s="62">
        <f>'11取引基本表'!CS10</f>
        <v>9808</v>
      </c>
      <c r="D9" s="61">
        <f t="shared" si="0"/>
        <v>7.3817292006525287E-2</v>
      </c>
    </row>
    <row r="10" spans="1:4" ht="16.5" customHeight="1" x14ac:dyDescent="0.2">
      <c r="A10" s="303" t="s">
        <v>465</v>
      </c>
      <c r="B10" s="59">
        <v>9120</v>
      </c>
      <c r="C10" s="62">
        <f>'11取引基本表'!CS11</f>
        <v>88670</v>
      </c>
      <c r="D10" s="61">
        <f t="shared" si="0"/>
        <v>0.10285327619262434</v>
      </c>
    </row>
    <row r="11" spans="1:4" ht="16.5" customHeight="1" x14ac:dyDescent="0.2">
      <c r="A11" s="303" t="s">
        <v>466</v>
      </c>
      <c r="B11" s="59">
        <v>445</v>
      </c>
      <c r="C11" s="62">
        <f>'11取引基本表'!CS12</f>
        <v>12285</v>
      </c>
      <c r="D11" s="331">
        <f t="shared" si="0"/>
        <v>3.6223036223036222E-2</v>
      </c>
    </row>
    <row r="12" spans="1:4" ht="16.5" customHeight="1" x14ac:dyDescent="0.2">
      <c r="A12" s="303" t="s">
        <v>467</v>
      </c>
      <c r="B12" s="59">
        <v>345</v>
      </c>
      <c r="C12" s="62">
        <f>'11取引基本表'!CS13</f>
        <v>8328</v>
      </c>
      <c r="D12" s="61">
        <f t="shared" si="0"/>
        <v>4.142651296829971E-2</v>
      </c>
    </row>
    <row r="13" spans="1:4" ht="16.5" customHeight="1" x14ac:dyDescent="0.2">
      <c r="A13" s="303" t="s">
        <v>468</v>
      </c>
      <c r="B13" s="59">
        <v>903</v>
      </c>
      <c r="C13" s="62">
        <f>'11取引基本表'!CS14</f>
        <v>101105</v>
      </c>
      <c r="D13" s="61">
        <f t="shared" si="0"/>
        <v>8.9313090351614659E-3</v>
      </c>
    </row>
    <row r="14" spans="1:4" ht="16.5" customHeight="1" x14ac:dyDescent="0.2">
      <c r="A14" s="303" t="s">
        <v>469</v>
      </c>
      <c r="B14" s="59">
        <v>6419</v>
      </c>
      <c r="C14" s="62">
        <f>'11取引基本表'!CS15</f>
        <v>151686</v>
      </c>
      <c r="D14" s="61">
        <f t="shared" si="0"/>
        <v>4.2317682581121528E-2</v>
      </c>
    </row>
    <row r="15" spans="1:4" ht="16.5" customHeight="1" x14ac:dyDescent="0.2">
      <c r="A15" s="303" t="s">
        <v>470</v>
      </c>
      <c r="B15" s="59">
        <v>101</v>
      </c>
      <c r="C15" s="62">
        <f>'11取引基本表'!CS16</f>
        <v>29237</v>
      </c>
      <c r="D15" s="61">
        <f t="shared" si="0"/>
        <v>3.4545267982351129E-3</v>
      </c>
    </row>
    <row r="16" spans="1:4" ht="16.5" customHeight="1" x14ac:dyDescent="0.2">
      <c r="A16" s="303" t="s">
        <v>471</v>
      </c>
      <c r="B16" s="59">
        <v>1271</v>
      </c>
      <c r="C16" s="63">
        <f>'11取引基本表'!CS17</f>
        <v>116712</v>
      </c>
      <c r="D16" s="61">
        <f t="shared" si="0"/>
        <v>1.0890054150387279E-2</v>
      </c>
    </row>
    <row r="17" spans="1:4" ht="16.5" customHeight="1" x14ac:dyDescent="0.2">
      <c r="A17" s="303" t="s">
        <v>472</v>
      </c>
      <c r="B17" s="59">
        <v>146</v>
      </c>
      <c r="C17" s="263">
        <f>'11取引基本表'!CS18</f>
        <v>23804</v>
      </c>
      <c r="D17" s="61">
        <f t="shared" si="0"/>
        <v>6.1334229541253572E-3</v>
      </c>
    </row>
    <row r="18" spans="1:4" ht="16.5" customHeight="1" x14ac:dyDescent="0.2">
      <c r="A18" s="303" t="s">
        <v>346</v>
      </c>
      <c r="B18" s="59">
        <v>237</v>
      </c>
      <c r="C18" s="263">
        <f>'11取引基本表'!CS19</f>
        <v>21802</v>
      </c>
      <c r="D18" s="61">
        <f t="shared" si="0"/>
        <v>1.0870562333730851E-2</v>
      </c>
    </row>
    <row r="19" spans="1:4" ht="16.5" customHeight="1" x14ac:dyDescent="0.2">
      <c r="A19" s="303" t="s">
        <v>473</v>
      </c>
      <c r="B19" s="59">
        <v>79</v>
      </c>
      <c r="C19" s="263">
        <f>'11取引基本表'!CS20</f>
        <v>219</v>
      </c>
      <c r="D19" s="61">
        <f t="shared" si="0"/>
        <v>0.36073059360730592</v>
      </c>
    </row>
    <row r="20" spans="1:4" ht="16.5" customHeight="1" x14ac:dyDescent="0.2">
      <c r="A20" s="303" t="s">
        <v>474</v>
      </c>
      <c r="B20" s="59">
        <v>77</v>
      </c>
      <c r="C20" s="263">
        <f>'11取引基本表'!CS21</f>
        <v>1227</v>
      </c>
      <c r="D20" s="61">
        <f t="shared" si="0"/>
        <v>6.2754686226568865E-2</v>
      </c>
    </row>
    <row r="21" spans="1:4" ht="16.5" customHeight="1" x14ac:dyDescent="0.2">
      <c r="A21" s="303" t="s">
        <v>475</v>
      </c>
      <c r="B21" s="59">
        <v>787</v>
      </c>
      <c r="C21" s="263">
        <f>'11取引基本表'!CS22</f>
        <v>12698</v>
      </c>
      <c r="D21" s="61">
        <f t="shared" si="0"/>
        <v>6.197826429358954E-2</v>
      </c>
    </row>
    <row r="22" spans="1:4" ht="16.5" customHeight="1" x14ac:dyDescent="0.2">
      <c r="A22" s="303" t="s">
        <v>476</v>
      </c>
      <c r="B22" s="59">
        <v>116</v>
      </c>
      <c r="C22" s="263">
        <f>'11取引基本表'!CS23</f>
        <v>943</v>
      </c>
      <c r="D22" s="61">
        <f t="shared" si="0"/>
        <v>0.12301166489925769</v>
      </c>
    </row>
    <row r="23" spans="1:4" ht="16.5" customHeight="1" x14ac:dyDescent="0.2">
      <c r="A23" s="303" t="s">
        <v>477</v>
      </c>
      <c r="B23" s="59">
        <v>476</v>
      </c>
      <c r="C23" s="263">
        <f>'11取引基本表'!CS24</f>
        <v>76153</v>
      </c>
      <c r="D23" s="61">
        <f t="shared" si="0"/>
        <v>6.2505745013328434E-3</v>
      </c>
    </row>
    <row r="24" spans="1:4" ht="16.5" customHeight="1" x14ac:dyDescent="0.2">
      <c r="A24" s="303" t="s">
        <v>478</v>
      </c>
      <c r="B24" s="59">
        <v>262</v>
      </c>
      <c r="C24" s="263">
        <f>'11取引基本表'!CS25</f>
        <v>13275</v>
      </c>
      <c r="D24" s="61">
        <f t="shared" si="0"/>
        <v>1.9736346516007534E-2</v>
      </c>
    </row>
    <row r="25" spans="1:4" ht="16.5" customHeight="1" x14ac:dyDescent="0.2">
      <c r="A25" s="303" t="s">
        <v>479</v>
      </c>
      <c r="B25" s="59">
        <v>293</v>
      </c>
      <c r="C25" s="263">
        <f>'11取引基本表'!CS26</f>
        <v>3005</v>
      </c>
      <c r="D25" s="61">
        <f t="shared" si="0"/>
        <v>9.7504159733777032E-2</v>
      </c>
    </row>
    <row r="26" spans="1:4" ht="16.5" customHeight="1" x14ac:dyDescent="0.2">
      <c r="A26" s="303" t="s">
        <v>480</v>
      </c>
      <c r="B26" s="59">
        <v>85</v>
      </c>
      <c r="C26" s="263">
        <f>'11取引基本表'!CS27</f>
        <v>10636</v>
      </c>
      <c r="D26" s="61">
        <f t="shared" si="0"/>
        <v>7.9917262128619774E-3</v>
      </c>
    </row>
    <row r="27" spans="1:4" ht="16.5" customHeight="1" x14ac:dyDescent="0.2">
      <c r="A27" s="303" t="s">
        <v>481</v>
      </c>
      <c r="B27" s="59">
        <v>83</v>
      </c>
      <c r="C27" s="263">
        <f>'11取引基本表'!CS28</f>
        <v>23852</v>
      </c>
      <c r="D27" s="61">
        <f t="shared" si="0"/>
        <v>3.4797920509810499E-3</v>
      </c>
    </row>
    <row r="28" spans="1:4" ht="16.5" customHeight="1" x14ac:dyDescent="0.2">
      <c r="A28" s="303" t="s">
        <v>482</v>
      </c>
      <c r="B28" s="59">
        <v>515</v>
      </c>
      <c r="C28" s="263">
        <f>'11取引基本表'!CS29</f>
        <v>21452</v>
      </c>
      <c r="D28" s="61">
        <f t="shared" si="0"/>
        <v>2.400708558642551E-2</v>
      </c>
    </row>
    <row r="29" spans="1:4" ht="16.5" customHeight="1" x14ac:dyDescent="0.2">
      <c r="A29" s="303" t="s">
        <v>483</v>
      </c>
      <c r="B29" s="59">
        <v>41</v>
      </c>
      <c r="C29" s="263">
        <f>'11取引基本表'!CS30</f>
        <v>426</v>
      </c>
      <c r="D29" s="61">
        <f t="shared" si="0"/>
        <v>9.6244131455399062E-2</v>
      </c>
    </row>
    <row r="30" spans="1:4" ht="16.5" customHeight="1" x14ac:dyDescent="0.2">
      <c r="A30" s="303" t="s">
        <v>484</v>
      </c>
      <c r="B30" s="59">
        <v>236</v>
      </c>
      <c r="C30" s="263">
        <f>'11取引基本表'!CS31</f>
        <v>6728</v>
      </c>
      <c r="D30" s="61">
        <f t="shared" si="0"/>
        <v>3.5077288941736028E-2</v>
      </c>
    </row>
    <row r="31" spans="1:4" ht="16.5" customHeight="1" x14ac:dyDescent="0.2">
      <c r="A31" s="303" t="s">
        <v>485</v>
      </c>
      <c r="B31" s="59">
        <v>0</v>
      </c>
      <c r="C31" s="263">
        <f>'11取引基本表'!CS32</f>
        <v>0</v>
      </c>
      <c r="D31" s="331" t="str">
        <f t="shared" si="0"/>
        <v>0</v>
      </c>
    </row>
    <row r="32" spans="1:4" ht="16.5" customHeight="1" x14ac:dyDescent="0.2">
      <c r="A32" s="303" t="s">
        <v>486</v>
      </c>
      <c r="B32" s="59">
        <v>0</v>
      </c>
      <c r="C32" s="263">
        <f>'11取引基本表'!CS33</f>
        <v>0</v>
      </c>
      <c r="D32" s="331" t="str">
        <f t="shared" si="0"/>
        <v>0</v>
      </c>
    </row>
    <row r="33" spans="1:4" ht="16.5" customHeight="1" x14ac:dyDescent="0.2">
      <c r="A33" s="303" t="s">
        <v>487</v>
      </c>
      <c r="B33" s="59">
        <v>270</v>
      </c>
      <c r="C33" s="263">
        <f>'11取引基本表'!CS34</f>
        <v>7073</v>
      </c>
      <c r="D33" s="61">
        <f t="shared" si="0"/>
        <v>3.8173335218436306E-2</v>
      </c>
    </row>
    <row r="34" spans="1:4" ht="16.5" customHeight="1" x14ac:dyDescent="0.2">
      <c r="A34" s="303" t="s">
        <v>488</v>
      </c>
      <c r="B34" s="59">
        <v>0</v>
      </c>
      <c r="C34" s="263">
        <f>'11取引基本表'!CS35</f>
        <v>0</v>
      </c>
      <c r="D34" s="331" t="str">
        <f t="shared" si="0"/>
        <v>0</v>
      </c>
    </row>
    <row r="35" spans="1:4" ht="16.5" customHeight="1" x14ac:dyDescent="0.2">
      <c r="A35" s="303" t="s">
        <v>489</v>
      </c>
      <c r="B35" s="59">
        <v>43</v>
      </c>
      <c r="C35" s="263">
        <f>'11取引基本表'!CS36</f>
        <v>1353</v>
      </c>
      <c r="D35" s="61">
        <f t="shared" si="0"/>
        <v>3.1781226903178125E-2</v>
      </c>
    </row>
    <row r="36" spans="1:4" ht="16.5" customHeight="1" x14ac:dyDescent="0.2">
      <c r="A36" s="303" t="s">
        <v>490</v>
      </c>
      <c r="B36" s="59">
        <v>0</v>
      </c>
      <c r="C36" s="263">
        <f>'11取引基本表'!CS37</f>
        <v>0</v>
      </c>
      <c r="D36" s="331" t="str">
        <f t="shared" si="0"/>
        <v>0</v>
      </c>
    </row>
    <row r="37" spans="1:4" ht="16.5" customHeight="1" x14ac:dyDescent="0.2">
      <c r="A37" s="303" t="s">
        <v>491</v>
      </c>
      <c r="B37" s="59">
        <v>370</v>
      </c>
      <c r="C37" s="263">
        <f>'11取引基本表'!CS38</f>
        <v>5979</v>
      </c>
      <c r="D37" s="61">
        <f t="shared" si="0"/>
        <v>6.1883258069911358E-2</v>
      </c>
    </row>
    <row r="38" spans="1:4" ht="16.5" customHeight="1" x14ac:dyDescent="0.2">
      <c r="A38" s="303" t="s">
        <v>492</v>
      </c>
      <c r="B38" s="59">
        <v>709</v>
      </c>
      <c r="C38" s="263">
        <f>'11取引基本表'!CS39</f>
        <v>15591</v>
      </c>
      <c r="D38" s="61">
        <f t="shared" si="0"/>
        <v>4.547495349881342E-2</v>
      </c>
    </row>
    <row r="39" spans="1:4" ht="16.5" customHeight="1" x14ac:dyDescent="0.2">
      <c r="A39" s="303" t="s">
        <v>493</v>
      </c>
      <c r="B39" s="59">
        <v>16</v>
      </c>
      <c r="C39" s="263">
        <f>'11取引基本表'!CS40</f>
        <v>209</v>
      </c>
      <c r="D39" s="61">
        <f t="shared" si="0"/>
        <v>7.6555023923444973E-2</v>
      </c>
    </row>
    <row r="40" spans="1:4" ht="16.5" customHeight="1" x14ac:dyDescent="0.2">
      <c r="A40" s="303" t="s">
        <v>494</v>
      </c>
      <c r="B40" s="59">
        <v>471</v>
      </c>
      <c r="C40" s="263">
        <f>'11取引基本表'!CS41</f>
        <v>6526</v>
      </c>
      <c r="D40" s="61">
        <f t="shared" si="0"/>
        <v>7.2172847073245477E-2</v>
      </c>
    </row>
    <row r="41" spans="1:4" ht="16.5" customHeight="1" x14ac:dyDescent="0.2">
      <c r="A41" s="303" t="s">
        <v>495</v>
      </c>
      <c r="B41" s="59">
        <v>123</v>
      </c>
      <c r="C41" s="263">
        <f>'11取引基本表'!CS42</f>
        <v>638</v>
      </c>
      <c r="D41" s="61">
        <f t="shared" si="0"/>
        <v>0.19278996865203762</v>
      </c>
    </row>
    <row r="42" spans="1:4" ht="16.5" customHeight="1" x14ac:dyDescent="0.2">
      <c r="A42" s="303" t="s">
        <v>496</v>
      </c>
      <c r="B42" s="59">
        <v>390</v>
      </c>
      <c r="C42" s="263">
        <f>'11取引基本表'!CS43</f>
        <v>2621</v>
      </c>
      <c r="D42" s="61">
        <f t="shared" si="0"/>
        <v>0.14879816863792444</v>
      </c>
    </row>
    <row r="43" spans="1:4" ht="16.5" customHeight="1" x14ac:dyDescent="0.2">
      <c r="A43" s="303" t="s">
        <v>497</v>
      </c>
      <c r="B43" s="59">
        <v>3590</v>
      </c>
      <c r="C43" s="263">
        <f>'11取引基本表'!CS44</f>
        <v>55964</v>
      </c>
      <c r="D43" s="61">
        <f t="shared" si="0"/>
        <v>6.4148381102137095E-2</v>
      </c>
    </row>
    <row r="44" spans="1:4" ht="16.5" customHeight="1" x14ac:dyDescent="0.2">
      <c r="A44" s="303" t="s">
        <v>498</v>
      </c>
      <c r="B44" s="59">
        <v>995</v>
      </c>
      <c r="C44" s="263">
        <f>'11取引基本表'!CS45</f>
        <v>19412</v>
      </c>
      <c r="D44" s="61">
        <f t="shared" si="0"/>
        <v>5.125695446115805E-2</v>
      </c>
    </row>
    <row r="45" spans="1:4" ht="16.5" customHeight="1" x14ac:dyDescent="0.2">
      <c r="A45" s="303" t="s">
        <v>499</v>
      </c>
      <c r="B45" s="59">
        <v>5353</v>
      </c>
      <c r="C45" s="263">
        <f>'11取引基本表'!CS46</f>
        <v>80364</v>
      </c>
      <c r="D45" s="61">
        <f t="shared" si="0"/>
        <v>6.6609427106664676E-2</v>
      </c>
    </row>
    <row r="46" spans="1:4" ht="16.5" customHeight="1" x14ac:dyDescent="0.2">
      <c r="A46" s="303" t="s">
        <v>500</v>
      </c>
      <c r="B46" s="59">
        <v>2117</v>
      </c>
      <c r="C46" s="263">
        <f>'11取引基本表'!CS47</f>
        <v>24510</v>
      </c>
      <c r="D46" s="61">
        <f t="shared" si="0"/>
        <v>8.6372909016727867E-2</v>
      </c>
    </row>
    <row r="47" spans="1:4" ht="16.5" customHeight="1" x14ac:dyDescent="0.2">
      <c r="A47" s="303" t="s">
        <v>501</v>
      </c>
      <c r="B47" s="59">
        <v>419</v>
      </c>
      <c r="C47" s="263">
        <f>'11取引基本表'!CS48</f>
        <v>10246</v>
      </c>
      <c r="D47" s="61">
        <f t="shared" si="0"/>
        <v>4.0894007417528792E-2</v>
      </c>
    </row>
    <row r="48" spans="1:4" ht="16.5" customHeight="1" x14ac:dyDescent="0.2">
      <c r="A48" s="303" t="s">
        <v>502</v>
      </c>
      <c r="B48" s="59">
        <v>433</v>
      </c>
      <c r="C48" s="263">
        <f>'11取引基本表'!CS49</f>
        <v>21542</v>
      </c>
      <c r="D48" s="61">
        <f t="shared" si="0"/>
        <v>2.0100269241481755E-2</v>
      </c>
    </row>
    <row r="49" spans="1:4" ht="16.5" customHeight="1" x14ac:dyDescent="0.2">
      <c r="A49" s="303" t="s">
        <v>503</v>
      </c>
      <c r="B49" s="59">
        <v>1357</v>
      </c>
      <c r="C49" s="263">
        <f>'11取引基本表'!CS50</f>
        <v>15722</v>
      </c>
      <c r="D49" s="61">
        <f t="shared" si="0"/>
        <v>8.6312174023661106E-2</v>
      </c>
    </row>
    <row r="50" spans="1:4" ht="16.5" customHeight="1" x14ac:dyDescent="0.2">
      <c r="A50" s="303" t="s">
        <v>504</v>
      </c>
      <c r="B50" s="59">
        <v>25685</v>
      </c>
      <c r="C50" s="263">
        <f>'11取引基本表'!CS51</f>
        <v>203533</v>
      </c>
      <c r="D50" s="61">
        <f t="shared" si="0"/>
        <v>0.12619575204020969</v>
      </c>
    </row>
    <row r="51" spans="1:4" ht="16.5" customHeight="1" x14ac:dyDescent="0.2">
      <c r="A51" s="303" t="s">
        <v>505</v>
      </c>
      <c r="B51" s="59">
        <v>3187</v>
      </c>
      <c r="C51" s="263">
        <f>'11取引基本表'!CS52</f>
        <v>56600</v>
      </c>
      <c r="D51" s="61">
        <f t="shared" si="0"/>
        <v>5.6307420494699646E-2</v>
      </c>
    </row>
    <row r="52" spans="1:4" ht="16.5" customHeight="1" x14ac:dyDescent="0.2">
      <c r="A52" s="303" t="s">
        <v>506</v>
      </c>
      <c r="B52" s="59">
        <v>1717</v>
      </c>
      <c r="C52" s="263">
        <f>'11取引基本表'!CS53</f>
        <v>166505</v>
      </c>
      <c r="D52" s="61">
        <f t="shared" si="0"/>
        <v>1.0312002642563286E-2</v>
      </c>
    </row>
    <row r="53" spans="1:4" ht="16.5" customHeight="1" x14ac:dyDescent="0.2">
      <c r="A53" s="303" t="s">
        <v>507</v>
      </c>
      <c r="B53" s="59">
        <v>9027</v>
      </c>
      <c r="C53" s="263">
        <f>'11取引基本表'!CS54</f>
        <v>154381</v>
      </c>
      <c r="D53" s="61">
        <f t="shared" si="0"/>
        <v>5.8472221322572078E-2</v>
      </c>
    </row>
    <row r="54" spans="1:4" ht="16.5" customHeight="1" x14ac:dyDescent="0.2">
      <c r="A54" s="303" t="s">
        <v>508</v>
      </c>
      <c r="B54" s="59">
        <v>893</v>
      </c>
      <c r="C54" s="263">
        <f>'11取引基本表'!CS55</f>
        <v>4798</v>
      </c>
      <c r="D54" s="61">
        <f t="shared" si="0"/>
        <v>0.18611921634014172</v>
      </c>
    </row>
    <row r="55" spans="1:4" x14ac:dyDescent="0.2">
      <c r="A55" s="303" t="s">
        <v>509</v>
      </c>
      <c r="B55" s="59">
        <v>547</v>
      </c>
      <c r="C55" s="263">
        <f>'11取引基本表'!CS56</f>
        <v>41806</v>
      </c>
      <c r="D55" s="61">
        <f t="shared" si="0"/>
        <v>1.3084246280438215E-2</v>
      </c>
    </row>
    <row r="56" spans="1:4" x14ac:dyDescent="0.2">
      <c r="A56" s="303" t="s">
        <v>510</v>
      </c>
      <c r="B56" s="59">
        <v>448</v>
      </c>
      <c r="C56" s="263">
        <f>'11取引基本表'!CS57</f>
        <v>10390</v>
      </c>
      <c r="D56" s="61">
        <f t="shared" si="0"/>
        <v>4.3118383060635229E-2</v>
      </c>
    </row>
    <row r="57" spans="1:4" x14ac:dyDescent="0.2">
      <c r="A57" s="303" t="s">
        <v>511</v>
      </c>
      <c r="B57" s="59">
        <v>8045</v>
      </c>
      <c r="C57" s="263">
        <f>'11取引基本表'!CS58</f>
        <v>167836</v>
      </c>
      <c r="D57" s="61">
        <f t="shared" si="0"/>
        <v>4.7933697180581041E-2</v>
      </c>
    </row>
    <row r="58" spans="1:4" x14ac:dyDescent="0.2">
      <c r="A58" s="303" t="s">
        <v>512</v>
      </c>
      <c r="B58" s="59">
        <v>5486</v>
      </c>
      <c r="C58" s="263">
        <f>'11取引基本表'!CS59</f>
        <v>76121</v>
      </c>
      <c r="D58" s="61">
        <f t="shared" si="0"/>
        <v>7.2069468346448423E-2</v>
      </c>
    </row>
    <row r="59" spans="1:4" x14ac:dyDescent="0.2">
      <c r="A59" s="303" t="s">
        <v>513</v>
      </c>
      <c r="B59" s="59">
        <v>12343</v>
      </c>
      <c r="C59" s="263">
        <f>'11取引基本表'!CS60</f>
        <v>119988</v>
      </c>
      <c r="D59" s="61">
        <f t="shared" si="0"/>
        <v>0.10286862019535287</v>
      </c>
    </row>
    <row r="60" spans="1:4" x14ac:dyDescent="0.2">
      <c r="A60" s="131" t="s">
        <v>514</v>
      </c>
      <c r="B60" s="59">
        <v>6117</v>
      </c>
      <c r="C60" s="263">
        <f>'11取引基本表'!CS61</f>
        <v>25909</v>
      </c>
      <c r="D60" s="61">
        <f t="shared" si="0"/>
        <v>0.23609556524759737</v>
      </c>
    </row>
    <row r="61" spans="1:4" x14ac:dyDescent="0.2">
      <c r="A61" s="131" t="s">
        <v>515</v>
      </c>
      <c r="B61" s="59">
        <v>2026</v>
      </c>
      <c r="C61" s="263">
        <f>'11取引基本表'!CS62</f>
        <v>14052</v>
      </c>
      <c r="D61" s="61">
        <f t="shared" si="0"/>
        <v>0.14417876458867065</v>
      </c>
    </row>
    <row r="62" spans="1:4" x14ac:dyDescent="0.2">
      <c r="A62" s="131" t="s">
        <v>516</v>
      </c>
      <c r="B62" s="59">
        <v>10291</v>
      </c>
      <c r="C62" s="263">
        <f>'11取引基本表'!CS63</f>
        <v>124628</v>
      </c>
      <c r="D62" s="61">
        <f t="shared" si="0"/>
        <v>8.2573739448599026E-2</v>
      </c>
    </row>
    <row r="63" spans="1:4" x14ac:dyDescent="0.2">
      <c r="A63" s="131" t="s">
        <v>517</v>
      </c>
      <c r="B63" s="59">
        <v>2968</v>
      </c>
      <c r="C63" s="263">
        <f>'11取引基本表'!CS64</f>
        <v>19681</v>
      </c>
      <c r="D63" s="61">
        <f t="shared" si="0"/>
        <v>0.15080534525684672</v>
      </c>
    </row>
    <row r="64" spans="1:4" x14ac:dyDescent="0.2">
      <c r="A64" s="131" t="s">
        <v>518</v>
      </c>
      <c r="B64" s="59">
        <v>8428</v>
      </c>
      <c r="C64" s="263">
        <f>'11取引基本表'!CS65</f>
        <v>40481</v>
      </c>
      <c r="D64" s="61">
        <f t="shared" si="0"/>
        <v>0.20819643783503372</v>
      </c>
    </row>
    <row r="65" spans="1:4" x14ac:dyDescent="0.2">
      <c r="A65" s="131" t="s">
        <v>519</v>
      </c>
      <c r="B65" s="59">
        <v>2048</v>
      </c>
      <c r="C65" s="263">
        <f>'11取引基本表'!CS66</f>
        <v>18556</v>
      </c>
      <c r="D65" s="61">
        <f t="shared" si="0"/>
        <v>0.11036861392541496</v>
      </c>
    </row>
    <row r="66" spans="1:4" x14ac:dyDescent="0.2">
      <c r="A66" s="131" t="s">
        <v>520</v>
      </c>
      <c r="B66" s="59">
        <v>4989</v>
      </c>
      <c r="C66" s="263">
        <f>'11取引基本表'!CS67</f>
        <v>22065</v>
      </c>
      <c r="D66" s="61">
        <f t="shared" si="0"/>
        <v>0.22610469068660774</v>
      </c>
    </row>
    <row r="67" spans="1:4" x14ac:dyDescent="0.2">
      <c r="A67" s="131" t="s">
        <v>521</v>
      </c>
      <c r="B67" s="59">
        <v>0</v>
      </c>
      <c r="C67" s="263">
        <f>'11取引基本表'!CS68</f>
        <v>3487</v>
      </c>
      <c r="D67" s="61">
        <f t="shared" si="0"/>
        <v>0</v>
      </c>
    </row>
    <row r="68" spans="1:4" x14ac:dyDescent="0.2">
      <c r="A68" s="131" t="s">
        <v>421</v>
      </c>
      <c r="B68" s="59">
        <f>SUM(B5:B67)</f>
        <v>162018</v>
      </c>
      <c r="C68" s="308">
        <f>SUM(C5:C67)</f>
        <v>2507952</v>
      </c>
      <c r="D68" s="61">
        <f t="shared" si="0"/>
        <v>6.4601714865356277E-2</v>
      </c>
    </row>
    <row r="69" spans="1:4" x14ac:dyDescent="0.2">
      <c r="A69" s="132" t="s">
        <v>422</v>
      </c>
      <c r="B69" s="306">
        <v>30</v>
      </c>
      <c r="C69" s="309">
        <f>'11取引基本表'!CS69</f>
        <v>12812</v>
      </c>
      <c r="D69" s="61">
        <f t="shared" si="0"/>
        <v>2.3415547923821417E-3</v>
      </c>
    </row>
    <row r="70" spans="1:4" x14ac:dyDescent="0.2">
      <c r="A70" s="132" t="s">
        <v>423</v>
      </c>
      <c r="B70" s="306">
        <f>B68+B69</f>
        <v>162048</v>
      </c>
      <c r="C70" s="306">
        <f>C68+C69</f>
        <v>2520764</v>
      </c>
      <c r="D70" s="310">
        <f t="shared" ref="D70" si="1">IF(ISERROR(B70/C70),"0",(B70/C70))</f>
        <v>6.4285272242859709E-2</v>
      </c>
    </row>
    <row r="71" spans="1:4" x14ac:dyDescent="0.2">
      <c r="B71" s="58">
        <f>SUM(B68:B69)-B70</f>
        <v>0</v>
      </c>
      <c r="C71" s="58">
        <f>SUM(C68:C69)-C70</f>
        <v>0</v>
      </c>
    </row>
  </sheetData>
  <mergeCells count="2">
    <mergeCell ref="D3:D4"/>
    <mergeCell ref="A3:A4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  <headerFooter>
    <oddFooter>&amp;C&amp;P/&amp;N&amp;R&amp;F/&amp;A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view="pageBreakPreview" zoomScaleNormal="100" zoomScaleSheetLayoutView="100" workbookViewId="0">
      <selection activeCell="L36" sqref="L36"/>
    </sheetView>
  </sheetViews>
  <sheetFormatPr defaultColWidth="9" defaultRowHeight="13" x14ac:dyDescent="0.2"/>
  <cols>
    <col min="1" max="1" width="25.6328125" style="12" customWidth="1"/>
    <col min="2" max="4" width="15.6328125" style="12" customWidth="1"/>
    <col min="5" max="16384" width="9" style="12"/>
  </cols>
  <sheetData>
    <row r="1" spans="1:4" ht="23.5" x14ac:dyDescent="0.2">
      <c r="A1" s="57" t="s">
        <v>419</v>
      </c>
      <c r="B1" s="57"/>
      <c r="D1" s="15" t="str">
        <f>'10波及計算'!A1</f>
        <v>《釧路・根室圏 》</v>
      </c>
    </row>
    <row r="3" spans="1:4" ht="16.5" customHeight="1" x14ac:dyDescent="0.2">
      <c r="A3" s="612" t="s">
        <v>0</v>
      </c>
      <c r="B3" s="305" t="s">
        <v>101</v>
      </c>
      <c r="C3" s="305" t="s">
        <v>101</v>
      </c>
      <c r="D3" s="612" t="s">
        <v>420</v>
      </c>
    </row>
    <row r="4" spans="1:4" ht="16.5" customHeight="1" x14ac:dyDescent="0.2">
      <c r="A4" s="613"/>
      <c r="B4" s="307" t="s">
        <v>582</v>
      </c>
      <c r="C4" s="307" t="s">
        <v>589</v>
      </c>
      <c r="D4" s="613"/>
    </row>
    <row r="5" spans="1:4" ht="16.5" customHeight="1" x14ac:dyDescent="0.2">
      <c r="A5" s="303" t="s">
        <v>460</v>
      </c>
      <c r="B5" s="59">
        <v>234</v>
      </c>
      <c r="C5" s="60">
        <f>'20就業誘発係数'!C5</f>
        <v>3231</v>
      </c>
      <c r="D5" s="61">
        <f t="shared" ref="D5:D69" si="0">IF(ISERROR(B5/C5),"0",(B5/C5))</f>
        <v>7.2423398328690811E-2</v>
      </c>
    </row>
    <row r="6" spans="1:4" ht="16.5" customHeight="1" x14ac:dyDescent="0.2">
      <c r="A6" s="303" t="s">
        <v>461</v>
      </c>
      <c r="B6" s="59">
        <v>362</v>
      </c>
      <c r="C6" s="62">
        <f>'20就業誘発係数'!C6</f>
        <v>41634</v>
      </c>
      <c r="D6" s="61">
        <f t="shared" si="0"/>
        <v>8.6948167363212758E-3</v>
      </c>
    </row>
    <row r="7" spans="1:4" ht="16.5" customHeight="1" x14ac:dyDescent="0.2">
      <c r="A7" s="303" t="s">
        <v>462</v>
      </c>
      <c r="B7" s="59">
        <v>3798</v>
      </c>
      <c r="C7" s="62">
        <f>'20就業誘発係数'!C7</f>
        <v>177424</v>
      </c>
      <c r="D7" s="61">
        <f t="shared" si="0"/>
        <v>2.1406348633781224E-2</v>
      </c>
    </row>
    <row r="8" spans="1:4" ht="16.5" customHeight="1" x14ac:dyDescent="0.2">
      <c r="A8" s="303" t="s">
        <v>463</v>
      </c>
      <c r="B8" s="59">
        <v>1452</v>
      </c>
      <c r="C8" s="62">
        <f>'20就業誘発係数'!C8</f>
        <v>13045</v>
      </c>
      <c r="D8" s="61">
        <f t="shared" si="0"/>
        <v>0.11130701418167881</v>
      </c>
    </row>
    <row r="9" spans="1:4" ht="16.5" customHeight="1" x14ac:dyDescent="0.2">
      <c r="A9" s="303" t="s">
        <v>464</v>
      </c>
      <c r="B9" s="59">
        <v>690</v>
      </c>
      <c r="C9" s="62">
        <f>'20就業誘発係数'!C9</f>
        <v>9808</v>
      </c>
      <c r="D9" s="61">
        <f t="shared" si="0"/>
        <v>7.0350734094616646E-2</v>
      </c>
    </row>
    <row r="10" spans="1:4" ht="16.5" customHeight="1" x14ac:dyDescent="0.2">
      <c r="A10" s="303" t="s">
        <v>465</v>
      </c>
      <c r="B10" s="59">
        <v>2704</v>
      </c>
      <c r="C10" s="62">
        <f>'20就業誘発係数'!C10</f>
        <v>88670</v>
      </c>
      <c r="D10" s="61">
        <f t="shared" si="0"/>
        <v>3.0495094169392129E-2</v>
      </c>
    </row>
    <row r="11" spans="1:4" ht="16.5" customHeight="1" x14ac:dyDescent="0.2">
      <c r="A11" s="303" t="s">
        <v>466</v>
      </c>
      <c r="B11" s="59">
        <v>445</v>
      </c>
      <c r="C11" s="62">
        <f>'20就業誘発係数'!C11</f>
        <v>12285</v>
      </c>
      <c r="D11" s="331">
        <f t="shared" si="0"/>
        <v>3.6223036223036222E-2</v>
      </c>
    </row>
    <row r="12" spans="1:4" ht="16.5" customHeight="1" x14ac:dyDescent="0.2">
      <c r="A12" s="303" t="s">
        <v>467</v>
      </c>
      <c r="B12" s="59">
        <v>344</v>
      </c>
      <c r="C12" s="62">
        <f>'20就業誘発係数'!C12</f>
        <v>8328</v>
      </c>
      <c r="D12" s="61">
        <f t="shared" si="0"/>
        <v>4.1306436119116233E-2</v>
      </c>
    </row>
    <row r="13" spans="1:4" ht="16.5" customHeight="1" x14ac:dyDescent="0.2">
      <c r="A13" s="303" t="s">
        <v>468</v>
      </c>
      <c r="B13" s="59">
        <v>883</v>
      </c>
      <c r="C13" s="62">
        <f>'20就業誘発係数'!C13</f>
        <v>101105</v>
      </c>
      <c r="D13" s="61">
        <f t="shared" si="0"/>
        <v>8.7334948815587753E-3</v>
      </c>
    </row>
    <row r="14" spans="1:4" ht="16.5" customHeight="1" x14ac:dyDescent="0.2">
      <c r="A14" s="303" t="s">
        <v>469</v>
      </c>
      <c r="B14" s="59">
        <v>6210</v>
      </c>
      <c r="C14" s="62">
        <f>'20就業誘発係数'!C14</f>
        <v>151686</v>
      </c>
      <c r="D14" s="61">
        <f t="shared" si="0"/>
        <v>4.0939836240655038E-2</v>
      </c>
    </row>
    <row r="15" spans="1:4" ht="16.5" customHeight="1" x14ac:dyDescent="0.2">
      <c r="A15" s="303" t="s">
        <v>470</v>
      </c>
      <c r="B15" s="59">
        <v>98</v>
      </c>
      <c r="C15" s="62">
        <f>'20就業誘発係数'!C15</f>
        <v>29237</v>
      </c>
      <c r="D15" s="61">
        <f t="shared" si="0"/>
        <v>3.3519170913568425E-3</v>
      </c>
    </row>
    <row r="16" spans="1:4" ht="16.5" customHeight="1" x14ac:dyDescent="0.2">
      <c r="A16" s="303" t="s">
        <v>471</v>
      </c>
      <c r="B16" s="59">
        <v>1189</v>
      </c>
      <c r="C16" s="63">
        <f>'20就業誘発係数'!C16</f>
        <v>116712</v>
      </c>
      <c r="D16" s="61">
        <f t="shared" si="0"/>
        <v>1.0187470011652615E-2</v>
      </c>
    </row>
    <row r="17" spans="1:4" ht="16.5" customHeight="1" x14ac:dyDescent="0.2">
      <c r="A17" s="303" t="s">
        <v>472</v>
      </c>
      <c r="B17" s="59">
        <v>137</v>
      </c>
      <c r="C17" s="263">
        <f>'20就業誘発係数'!C17</f>
        <v>23804</v>
      </c>
      <c r="D17" s="61">
        <f t="shared" si="0"/>
        <v>5.7553352377751636E-3</v>
      </c>
    </row>
    <row r="18" spans="1:4" ht="16.5" customHeight="1" x14ac:dyDescent="0.2">
      <c r="A18" s="303" t="s">
        <v>346</v>
      </c>
      <c r="B18" s="59">
        <v>236</v>
      </c>
      <c r="C18" s="263">
        <f>'20就業誘発係数'!C18</f>
        <v>21802</v>
      </c>
      <c r="D18" s="61">
        <f t="shared" si="0"/>
        <v>1.0824694982111733E-2</v>
      </c>
    </row>
    <row r="19" spans="1:4" ht="16.5" customHeight="1" x14ac:dyDescent="0.2">
      <c r="A19" s="303" t="s">
        <v>473</v>
      </c>
      <c r="B19" s="59">
        <v>66</v>
      </c>
      <c r="C19" s="263">
        <f>'20就業誘発係数'!C19</f>
        <v>219</v>
      </c>
      <c r="D19" s="61">
        <f t="shared" si="0"/>
        <v>0.30136986301369861</v>
      </c>
    </row>
    <row r="20" spans="1:4" ht="16.5" customHeight="1" x14ac:dyDescent="0.2">
      <c r="A20" s="303" t="s">
        <v>474</v>
      </c>
      <c r="B20" s="59">
        <v>47</v>
      </c>
      <c r="C20" s="263">
        <f>'20就業誘発係数'!C20</f>
        <v>1227</v>
      </c>
      <c r="D20" s="61">
        <f t="shared" si="0"/>
        <v>3.8304808475957623E-2</v>
      </c>
    </row>
    <row r="21" spans="1:4" ht="16.5" customHeight="1" x14ac:dyDescent="0.2">
      <c r="A21" s="303" t="s">
        <v>475</v>
      </c>
      <c r="B21" s="59">
        <v>749</v>
      </c>
      <c r="C21" s="263">
        <f>'20就業誘発係数'!C21</f>
        <v>12698</v>
      </c>
      <c r="D21" s="61">
        <f t="shared" si="0"/>
        <v>5.898566703417861E-2</v>
      </c>
    </row>
    <row r="22" spans="1:4" ht="16.5" customHeight="1" x14ac:dyDescent="0.2">
      <c r="A22" s="303" t="s">
        <v>476</v>
      </c>
      <c r="B22" s="59">
        <v>69</v>
      </c>
      <c r="C22" s="263">
        <f>'20就業誘発係数'!C22</f>
        <v>943</v>
      </c>
      <c r="D22" s="61">
        <f t="shared" si="0"/>
        <v>7.3170731707317069E-2</v>
      </c>
    </row>
    <row r="23" spans="1:4" ht="16.5" customHeight="1" x14ac:dyDescent="0.2">
      <c r="A23" s="303" t="s">
        <v>477</v>
      </c>
      <c r="B23" s="59">
        <v>464</v>
      </c>
      <c r="C23" s="263">
        <f>'20就業誘発係数'!C23</f>
        <v>76153</v>
      </c>
      <c r="D23" s="61">
        <f t="shared" si="0"/>
        <v>6.0929969928958808E-3</v>
      </c>
    </row>
    <row r="24" spans="1:4" ht="16.5" customHeight="1" x14ac:dyDescent="0.2">
      <c r="A24" s="303" t="s">
        <v>478</v>
      </c>
      <c r="B24" s="59">
        <v>243</v>
      </c>
      <c r="C24" s="263">
        <f>'20就業誘発係数'!C24</f>
        <v>13275</v>
      </c>
      <c r="D24" s="61">
        <f t="shared" si="0"/>
        <v>1.8305084745762711E-2</v>
      </c>
    </row>
    <row r="25" spans="1:4" ht="16.5" customHeight="1" x14ac:dyDescent="0.2">
      <c r="A25" s="303" t="s">
        <v>479</v>
      </c>
      <c r="B25" s="59">
        <v>260</v>
      </c>
      <c r="C25" s="263">
        <f>'20就業誘発係数'!C25</f>
        <v>3005</v>
      </c>
      <c r="D25" s="61">
        <f t="shared" si="0"/>
        <v>8.6522462562396013E-2</v>
      </c>
    </row>
    <row r="26" spans="1:4" ht="16.5" customHeight="1" x14ac:dyDescent="0.2">
      <c r="A26" s="303" t="s">
        <v>480</v>
      </c>
      <c r="B26" s="59">
        <v>85</v>
      </c>
      <c r="C26" s="263">
        <f>'20就業誘発係数'!C26</f>
        <v>10636</v>
      </c>
      <c r="D26" s="61">
        <f t="shared" si="0"/>
        <v>7.9917262128619774E-3</v>
      </c>
    </row>
    <row r="27" spans="1:4" ht="16.5" customHeight="1" x14ac:dyDescent="0.2">
      <c r="A27" s="303" t="s">
        <v>481</v>
      </c>
      <c r="B27" s="59">
        <v>82</v>
      </c>
      <c r="C27" s="263">
        <f>'20就業誘発係数'!C27</f>
        <v>23852</v>
      </c>
      <c r="D27" s="61">
        <f t="shared" si="0"/>
        <v>3.4378668455475434E-3</v>
      </c>
    </row>
    <row r="28" spans="1:4" ht="16.5" customHeight="1" x14ac:dyDescent="0.2">
      <c r="A28" s="303" t="s">
        <v>482</v>
      </c>
      <c r="B28" s="59">
        <v>507</v>
      </c>
      <c r="C28" s="263">
        <f>'20就業誘発係数'!C28</f>
        <v>21452</v>
      </c>
      <c r="D28" s="61">
        <f t="shared" si="0"/>
        <v>2.3634159985082975E-2</v>
      </c>
    </row>
    <row r="29" spans="1:4" ht="16.5" customHeight="1" x14ac:dyDescent="0.2">
      <c r="A29" s="303" t="s">
        <v>483</v>
      </c>
      <c r="B29" s="59">
        <v>40</v>
      </c>
      <c r="C29" s="263">
        <f>'20就業誘発係数'!C29</f>
        <v>426</v>
      </c>
      <c r="D29" s="61">
        <f t="shared" si="0"/>
        <v>9.3896713615023469E-2</v>
      </c>
    </row>
    <row r="30" spans="1:4" ht="16.5" customHeight="1" x14ac:dyDescent="0.2">
      <c r="A30" s="303" t="s">
        <v>484</v>
      </c>
      <c r="B30" s="59">
        <v>221</v>
      </c>
      <c r="C30" s="263">
        <f>'20就業誘発係数'!C30</f>
        <v>6728</v>
      </c>
      <c r="D30" s="61">
        <f t="shared" si="0"/>
        <v>3.2847800237812128E-2</v>
      </c>
    </row>
    <row r="31" spans="1:4" ht="16.5" customHeight="1" x14ac:dyDescent="0.2">
      <c r="A31" s="303" t="s">
        <v>485</v>
      </c>
      <c r="B31" s="59">
        <v>0</v>
      </c>
      <c r="C31" s="263">
        <f>'20就業誘発係数'!C31</f>
        <v>0</v>
      </c>
      <c r="D31" s="331" t="str">
        <f t="shared" si="0"/>
        <v>0</v>
      </c>
    </row>
    <row r="32" spans="1:4" ht="16.5" customHeight="1" x14ac:dyDescent="0.2">
      <c r="A32" s="303" t="s">
        <v>486</v>
      </c>
      <c r="B32" s="59">
        <v>0</v>
      </c>
      <c r="C32" s="263">
        <f>'20就業誘発係数'!C32</f>
        <v>0</v>
      </c>
      <c r="D32" s="331" t="str">
        <f t="shared" si="0"/>
        <v>0</v>
      </c>
    </row>
    <row r="33" spans="1:4" ht="16.5" customHeight="1" x14ac:dyDescent="0.2">
      <c r="A33" s="303" t="s">
        <v>487</v>
      </c>
      <c r="B33" s="59">
        <v>265</v>
      </c>
      <c r="C33" s="263">
        <f>'20就業誘発係数'!C33</f>
        <v>7073</v>
      </c>
      <c r="D33" s="61">
        <f t="shared" si="0"/>
        <v>3.7466421603280078E-2</v>
      </c>
    </row>
    <row r="34" spans="1:4" ht="16.5" customHeight="1" x14ac:dyDescent="0.2">
      <c r="A34" s="303" t="s">
        <v>488</v>
      </c>
      <c r="B34" s="59">
        <v>0</v>
      </c>
      <c r="C34" s="263">
        <f>'20就業誘発係数'!C34</f>
        <v>0</v>
      </c>
      <c r="D34" s="331" t="str">
        <f t="shared" si="0"/>
        <v>0</v>
      </c>
    </row>
    <row r="35" spans="1:4" x14ac:dyDescent="0.2">
      <c r="A35" s="303" t="s">
        <v>489</v>
      </c>
      <c r="B35" s="59">
        <v>35</v>
      </c>
      <c r="C35" s="263">
        <f>'20就業誘発係数'!C35</f>
        <v>1353</v>
      </c>
      <c r="D35" s="61">
        <f t="shared" si="0"/>
        <v>2.5868440502586843E-2</v>
      </c>
    </row>
    <row r="36" spans="1:4" x14ac:dyDescent="0.2">
      <c r="A36" s="303" t="s">
        <v>490</v>
      </c>
      <c r="B36" s="59">
        <v>0</v>
      </c>
      <c r="C36" s="263">
        <f>'20就業誘発係数'!C36</f>
        <v>0</v>
      </c>
      <c r="D36" s="61" t="str">
        <f t="shared" si="0"/>
        <v>0</v>
      </c>
    </row>
    <row r="37" spans="1:4" x14ac:dyDescent="0.2">
      <c r="A37" s="303" t="s">
        <v>491</v>
      </c>
      <c r="B37" s="59">
        <v>320</v>
      </c>
      <c r="C37" s="263">
        <f>'20就業誘発係数'!C37</f>
        <v>5979</v>
      </c>
      <c r="D37" s="61">
        <f t="shared" si="0"/>
        <v>5.3520655628031447E-2</v>
      </c>
    </row>
    <row r="38" spans="1:4" x14ac:dyDescent="0.2">
      <c r="A38" s="303" t="s">
        <v>492</v>
      </c>
      <c r="B38" s="59">
        <v>686</v>
      </c>
      <c r="C38" s="263">
        <f>'20就業誘発係数'!C38</f>
        <v>15591</v>
      </c>
      <c r="D38" s="61">
        <f t="shared" si="0"/>
        <v>4.3999743441729203E-2</v>
      </c>
    </row>
    <row r="39" spans="1:4" x14ac:dyDescent="0.2">
      <c r="A39" s="303" t="s">
        <v>493</v>
      </c>
      <c r="B39" s="59">
        <v>14</v>
      </c>
      <c r="C39" s="263">
        <f>'20就業誘発係数'!C39</f>
        <v>209</v>
      </c>
      <c r="D39" s="61">
        <f t="shared" si="0"/>
        <v>6.6985645933014357E-2</v>
      </c>
    </row>
    <row r="40" spans="1:4" x14ac:dyDescent="0.2">
      <c r="A40" s="303" t="s">
        <v>494</v>
      </c>
      <c r="B40" s="59">
        <v>373</v>
      </c>
      <c r="C40" s="263">
        <f>'20就業誘発係数'!C40</f>
        <v>6526</v>
      </c>
      <c r="D40" s="61">
        <f t="shared" si="0"/>
        <v>5.7155991418939629E-2</v>
      </c>
    </row>
    <row r="41" spans="1:4" x14ac:dyDescent="0.2">
      <c r="A41" s="303" t="s">
        <v>495</v>
      </c>
      <c r="B41" s="59">
        <v>73</v>
      </c>
      <c r="C41" s="263">
        <f>'20就業誘発係数'!C41</f>
        <v>638</v>
      </c>
      <c r="D41" s="61">
        <f t="shared" si="0"/>
        <v>0.11442006269592477</v>
      </c>
    </row>
    <row r="42" spans="1:4" x14ac:dyDescent="0.2">
      <c r="A42" s="303" t="s">
        <v>496</v>
      </c>
      <c r="B42" s="59">
        <v>369</v>
      </c>
      <c r="C42" s="263">
        <f>'20就業誘発係数'!C42</f>
        <v>2621</v>
      </c>
      <c r="D42" s="61">
        <f t="shared" si="0"/>
        <v>0.14078595955742082</v>
      </c>
    </row>
    <row r="43" spans="1:4" x14ac:dyDescent="0.2">
      <c r="A43" s="303" t="s">
        <v>497</v>
      </c>
      <c r="B43" s="59">
        <v>3269</v>
      </c>
      <c r="C43" s="263">
        <f>'20就業誘発係数'!C43</f>
        <v>55964</v>
      </c>
      <c r="D43" s="61">
        <f t="shared" si="0"/>
        <v>5.8412550925595025E-2</v>
      </c>
    </row>
    <row r="44" spans="1:4" x14ac:dyDescent="0.2">
      <c r="A44" s="303" t="s">
        <v>498</v>
      </c>
      <c r="B44" s="59">
        <v>904</v>
      </c>
      <c r="C44" s="263">
        <f>'20就業誘発係数'!C44</f>
        <v>19412</v>
      </c>
      <c r="D44" s="61">
        <f t="shared" si="0"/>
        <v>4.6569132495363694E-2</v>
      </c>
    </row>
    <row r="45" spans="1:4" x14ac:dyDescent="0.2">
      <c r="A45" s="303" t="s">
        <v>499</v>
      </c>
      <c r="B45" s="59">
        <v>4842</v>
      </c>
      <c r="C45" s="263">
        <f>'20就業誘発係数'!C45</f>
        <v>80364</v>
      </c>
      <c r="D45" s="61">
        <f t="shared" si="0"/>
        <v>6.0250858593400028E-2</v>
      </c>
    </row>
    <row r="46" spans="1:4" x14ac:dyDescent="0.2">
      <c r="A46" s="303" t="s">
        <v>500</v>
      </c>
      <c r="B46" s="59">
        <v>1907</v>
      </c>
      <c r="C46" s="263">
        <f>'20就業誘発係数'!C46</f>
        <v>24510</v>
      </c>
      <c r="D46" s="61">
        <f t="shared" si="0"/>
        <v>7.7804977560179525E-2</v>
      </c>
    </row>
    <row r="47" spans="1:4" x14ac:dyDescent="0.2">
      <c r="A47" s="303" t="s">
        <v>501</v>
      </c>
      <c r="B47" s="59">
        <v>419</v>
      </c>
      <c r="C47" s="263">
        <f>'20就業誘発係数'!C47</f>
        <v>10246</v>
      </c>
      <c r="D47" s="61">
        <f t="shared" si="0"/>
        <v>4.0894007417528792E-2</v>
      </c>
    </row>
    <row r="48" spans="1:4" x14ac:dyDescent="0.2">
      <c r="A48" s="303" t="s">
        <v>502</v>
      </c>
      <c r="B48" s="59">
        <v>433</v>
      </c>
      <c r="C48" s="263">
        <f>'20就業誘発係数'!C48</f>
        <v>21542</v>
      </c>
      <c r="D48" s="61">
        <f t="shared" si="0"/>
        <v>2.0100269241481755E-2</v>
      </c>
    </row>
    <row r="49" spans="1:4" x14ac:dyDescent="0.2">
      <c r="A49" s="303" t="s">
        <v>503</v>
      </c>
      <c r="B49" s="59">
        <v>1331</v>
      </c>
      <c r="C49" s="263">
        <f>'20就業誘発係数'!C49</f>
        <v>15722</v>
      </c>
      <c r="D49" s="61">
        <f t="shared" si="0"/>
        <v>8.4658440401984475E-2</v>
      </c>
    </row>
    <row r="50" spans="1:4" x14ac:dyDescent="0.2">
      <c r="A50" s="303" t="s">
        <v>504</v>
      </c>
      <c r="B50" s="59">
        <v>23703</v>
      </c>
      <c r="C50" s="263">
        <f>'20就業誘発係数'!C50</f>
        <v>203533</v>
      </c>
      <c r="D50" s="61">
        <f t="shared" si="0"/>
        <v>0.1164577734323181</v>
      </c>
    </row>
    <row r="51" spans="1:4" x14ac:dyDescent="0.2">
      <c r="A51" s="303" t="s">
        <v>505</v>
      </c>
      <c r="B51" s="59">
        <v>3063</v>
      </c>
      <c r="C51" s="263">
        <f>'20就業誘発係数'!C51</f>
        <v>56600</v>
      </c>
      <c r="D51" s="61">
        <f t="shared" si="0"/>
        <v>5.4116607773851591E-2</v>
      </c>
    </row>
    <row r="52" spans="1:4" x14ac:dyDescent="0.2">
      <c r="A52" s="303" t="s">
        <v>506</v>
      </c>
      <c r="B52" s="59">
        <v>891</v>
      </c>
      <c r="C52" s="263">
        <f>'20就業誘発係数'!C52</f>
        <v>166505</v>
      </c>
      <c r="D52" s="61">
        <f t="shared" si="0"/>
        <v>5.351190654935287E-3</v>
      </c>
    </row>
    <row r="53" spans="1:4" x14ac:dyDescent="0.2">
      <c r="A53" s="303" t="s">
        <v>507</v>
      </c>
      <c r="B53" s="59">
        <v>8663</v>
      </c>
      <c r="C53" s="263">
        <f>'20就業誘発係数'!C53</f>
        <v>154381</v>
      </c>
      <c r="D53" s="61">
        <f t="shared" si="0"/>
        <v>5.6114418225040645E-2</v>
      </c>
    </row>
    <row r="54" spans="1:4" x14ac:dyDescent="0.2">
      <c r="A54" s="303" t="s">
        <v>508</v>
      </c>
      <c r="B54" s="59">
        <v>880</v>
      </c>
      <c r="C54" s="263">
        <f>'20就業誘発係数'!C54</f>
        <v>4798</v>
      </c>
      <c r="D54" s="61">
        <f t="shared" si="0"/>
        <v>0.18340975406419341</v>
      </c>
    </row>
    <row r="55" spans="1:4" x14ac:dyDescent="0.2">
      <c r="A55" s="303" t="s">
        <v>509</v>
      </c>
      <c r="B55" s="59">
        <v>541</v>
      </c>
      <c r="C55" s="263">
        <f>'20就業誘発係数'!C55</f>
        <v>41806</v>
      </c>
      <c r="D55" s="61">
        <f t="shared" si="0"/>
        <v>1.2940726211548582E-2</v>
      </c>
    </row>
    <row r="56" spans="1:4" x14ac:dyDescent="0.2">
      <c r="A56" s="303" t="s">
        <v>510</v>
      </c>
      <c r="B56" s="59">
        <v>417</v>
      </c>
      <c r="C56" s="263">
        <f>'20就業誘発係数'!C56</f>
        <v>10390</v>
      </c>
      <c r="D56" s="61">
        <f t="shared" si="0"/>
        <v>4.0134744947064482E-2</v>
      </c>
    </row>
    <row r="57" spans="1:4" x14ac:dyDescent="0.2">
      <c r="A57" s="303" t="s">
        <v>511</v>
      </c>
      <c r="B57" s="59">
        <v>8045</v>
      </c>
      <c r="C57" s="263">
        <f>'20就業誘発係数'!C57</f>
        <v>167836</v>
      </c>
      <c r="D57" s="61">
        <f t="shared" si="0"/>
        <v>4.7933697180581041E-2</v>
      </c>
    </row>
    <row r="58" spans="1:4" x14ac:dyDescent="0.2">
      <c r="A58" s="303" t="s">
        <v>512</v>
      </c>
      <c r="B58" s="59">
        <v>5477</v>
      </c>
      <c r="C58" s="263">
        <f>'20就業誘発係数'!C58</f>
        <v>76121</v>
      </c>
      <c r="D58" s="61">
        <f t="shared" si="0"/>
        <v>7.1951235532901558E-2</v>
      </c>
    </row>
    <row r="59" spans="1:4" x14ac:dyDescent="0.2">
      <c r="A59" s="303" t="s">
        <v>513</v>
      </c>
      <c r="B59" s="59">
        <v>11882</v>
      </c>
      <c r="C59" s="263">
        <f>'20就業誘発係数'!C59</f>
        <v>119988</v>
      </c>
      <c r="D59" s="61">
        <f t="shared" si="0"/>
        <v>9.9026569323599031E-2</v>
      </c>
    </row>
    <row r="60" spans="1:4" x14ac:dyDescent="0.2">
      <c r="A60" s="131" t="s">
        <v>514</v>
      </c>
      <c r="B60" s="59">
        <v>6117</v>
      </c>
      <c r="C60" s="263">
        <f>'20就業誘発係数'!C60</f>
        <v>25909</v>
      </c>
      <c r="D60" s="61">
        <f t="shared" si="0"/>
        <v>0.23609556524759737</v>
      </c>
    </row>
    <row r="61" spans="1:4" x14ac:dyDescent="0.2">
      <c r="A61" s="131" t="s">
        <v>515</v>
      </c>
      <c r="B61" s="59">
        <v>1963</v>
      </c>
      <c r="C61" s="263">
        <f>'20就業誘発係数'!C61</f>
        <v>14052</v>
      </c>
      <c r="D61" s="61">
        <f t="shared" si="0"/>
        <v>0.13969541702248789</v>
      </c>
    </row>
    <row r="62" spans="1:4" x14ac:dyDescent="0.2">
      <c r="A62" s="131" t="s">
        <v>516</v>
      </c>
      <c r="B62" s="59">
        <v>8776</v>
      </c>
      <c r="C62" s="263">
        <f>'20就業誘発係数'!C62</f>
        <v>124628</v>
      </c>
      <c r="D62" s="61">
        <f t="shared" si="0"/>
        <v>7.0417562666495487E-2</v>
      </c>
    </row>
    <row r="63" spans="1:4" x14ac:dyDescent="0.2">
      <c r="A63" s="131" t="s">
        <v>517</v>
      </c>
      <c r="B63" s="59">
        <v>2686</v>
      </c>
      <c r="C63" s="263">
        <f>'20就業誘発係数'!C63</f>
        <v>19681</v>
      </c>
      <c r="D63" s="61">
        <f t="shared" si="0"/>
        <v>0.13647680504039428</v>
      </c>
    </row>
    <row r="64" spans="1:4" x14ac:dyDescent="0.2">
      <c r="A64" s="131" t="s">
        <v>518</v>
      </c>
      <c r="B64" s="59">
        <v>6533</v>
      </c>
      <c r="C64" s="263">
        <f>'20就業誘発係数'!C64</f>
        <v>40481</v>
      </c>
      <c r="D64" s="61">
        <f t="shared" si="0"/>
        <v>0.16138435315333119</v>
      </c>
    </row>
    <row r="65" spans="1:4" x14ac:dyDescent="0.2">
      <c r="A65" s="131" t="s">
        <v>519</v>
      </c>
      <c r="B65" s="59">
        <v>1858</v>
      </c>
      <c r="C65" s="263">
        <f>'20就業誘発係数'!C65</f>
        <v>18556</v>
      </c>
      <c r="D65" s="61">
        <f t="shared" si="0"/>
        <v>0.10012933821944385</v>
      </c>
    </row>
    <row r="66" spans="1:4" x14ac:dyDescent="0.2">
      <c r="A66" s="131" t="s">
        <v>520</v>
      </c>
      <c r="B66" s="59">
        <v>3063</v>
      </c>
      <c r="C66" s="263">
        <f>'20就業誘発係数'!C66</f>
        <v>22065</v>
      </c>
      <c r="D66" s="61">
        <f t="shared" ref="D66" si="1">IF(ISERROR(B66/C66),"0",(B66/C66))</f>
        <v>0.13881713120326308</v>
      </c>
    </row>
    <row r="67" spans="1:4" x14ac:dyDescent="0.2">
      <c r="A67" s="131" t="s">
        <v>521</v>
      </c>
      <c r="B67" s="59">
        <v>0</v>
      </c>
      <c r="C67" s="263">
        <f>'20就業誘発係数'!C67</f>
        <v>3487</v>
      </c>
      <c r="D67" s="61">
        <f t="shared" si="0"/>
        <v>0</v>
      </c>
    </row>
    <row r="68" spans="1:4" x14ac:dyDescent="0.2">
      <c r="A68" s="131" t="s">
        <v>421</v>
      </c>
      <c r="B68" s="59">
        <f>SUM(B5:B67)</f>
        <v>131413</v>
      </c>
      <c r="C68" s="308">
        <f>SUM(C5:C67)</f>
        <v>2507952</v>
      </c>
      <c r="D68" s="61">
        <f t="shared" si="0"/>
        <v>5.2398530753379649E-2</v>
      </c>
    </row>
    <row r="69" spans="1:4" x14ac:dyDescent="0.2">
      <c r="A69" s="132" t="s">
        <v>422</v>
      </c>
      <c r="B69" s="306">
        <v>29</v>
      </c>
      <c r="C69" s="309">
        <f>'20就業誘発係数'!C69</f>
        <v>12812</v>
      </c>
      <c r="D69" s="61">
        <f t="shared" si="0"/>
        <v>2.2635029659694036E-3</v>
      </c>
    </row>
    <row r="70" spans="1:4" x14ac:dyDescent="0.2">
      <c r="A70" s="132" t="s">
        <v>423</v>
      </c>
      <c r="B70" s="306">
        <f>B68+B69</f>
        <v>131442</v>
      </c>
      <c r="C70" s="306">
        <f>C68+C69</f>
        <v>2520764</v>
      </c>
      <c r="D70" s="310">
        <f t="shared" ref="D70" si="2">IF(ISERROR(B70/C70),"0",(B70/C70))</f>
        <v>5.2143715159372314E-2</v>
      </c>
    </row>
    <row r="71" spans="1:4" x14ac:dyDescent="0.2">
      <c r="B71" s="58">
        <f>SUM(B68:B69)-B70</f>
        <v>0</v>
      </c>
      <c r="C71" s="58">
        <f>SUM(C68:C69)-C70</f>
        <v>0</v>
      </c>
    </row>
  </sheetData>
  <mergeCells count="2">
    <mergeCell ref="A3:A4"/>
    <mergeCell ref="D3:D4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  <headerFooter>
    <oddFooter>&amp;C&amp;P/&amp;N&amp;R&amp;F/&amp;A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01総括</vt:lpstr>
      <vt:lpstr>02フロー図</vt:lpstr>
      <vt:lpstr>10波及計算</vt:lpstr>
      <vt:lpstr>11取引基本表</vt:lpstr>
      <vt:lpstr>12投入係数表</vt:lpstr>
      <vt:lpstr>13逆行列係数表</vt:lpstr>
      <vt:lpstr>13消費性向</vt:lpstr>
      <vt:lpstr>20就業誘発係数</vt:lpstr>
      <vt:lpstr>30雇用誘発係数</vt:lpstr>
      <vt:lpstr>'01総括'!Print_Area</vt:lpstr>
      <vt:lpstr>'02フロー図'!Print_Area</vt:lpstr>
      <vt:lpstr>'10波及計算'!Print_Area</vt:lpstr>
      <vt:lpstr>'13消費性向'!Print_Area</vt:lpstr>
      <vt:lpstr>'20就業誘発係数'!Print_Area</vt:lpstr>
      <vt:lpstr>'30雇用誘発係数'!Print_Area</vt:lpstr>
      <vt:lpstr>'10波及計算'!Print_Titles</vt:lpstr>
      <vt:lpstr>'11取引基本表'!Print_Titles</vt:lpstr>
      <vt:lpstr>'12投入係数表'!Print_Titles</vt:lpstr>
      <vt:lpstr>'13逆行列係数表'!Print_Titles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058152</dc:creator>
  <cp:lastModifiedBy>本局</cp:lastModifiedBy>
  <cp:lastPrinted>2023-09-14T09:15:48Z</cp:lastPrinted>
  <dcterms:created xsi:type="dcterms:W3CDTF">2011-12-02T01:36:41Z</dcterms:created>
  <dcterms:modified xsi:type="dcterms:W3CDTF">2023-09-14T09:18:09Z</dcterms:modified>
</cp:coreProperties>
</file>